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00" windowHeight="10200" tabRatio="950" firstSheet="1" activeTab="14"/>
  </bookViews>
  <sheets>
    <sheet name="о расходовании субсидии" sheetId="1" r:id="rId1"/>
    <sheet name="о составе и количестве граждан" sheetId="2" r:id="rId2"/>
    <sheet name="о предоставлении услуг" sheetId="3" r:id="rId3"/>
    <sheet name="до 3-лет" sheetId="4" r:id="rId4"/>
    <sheet name="доп услуги" sheetId="5" r:id="rId5"/>
    <sheet name="о деятельности" sheetId="6" r:id="rId6"/>
    <sheet name="Мониторинг 1" sheetId="7" r:id="rId7"/>
    <sheet name="Мониторинг 2" sheetId="8" r:id="rId8"/>
    <sheet name="Мониторинг 3" sheetId="9" r:id="rId9"/>
    <sheet name="п4 (о достижении)" sheetId="10" r:id="rId10"/>
    <sheet name="П4.1(достижения)" sheetId="11" r:id="rId11"/>
    <sheet name="П4.2 (достижения)" sheetId="12" r:id="rId12"/>
    <sheet name="п5 (о расходах)" sheetId="13" r:id="rId13"/>
    <sheet name="кол-во ПСУ" sheetId="14" r:id="rId14"/>
    <sheet name="6 Собес" sheetId="15" r:id="rId15"/>
  </sheets>
  <definedNames>
    <definedName name="_xlnm.Print_Area" localSheetId="3">'до 3-лет'!$A$1:$S$24</definedName>
    <definedName name="_xlnm.Print_Area" localSheetId="5">'о деятельности'!$A$1:$C$55</definedName>
    <definedName name="_xlnm.Print_Area" localSheetId="2">'о предоставлении услуг'!$A$1:$M$107</definedName>
    <definedName name="_xlnm.Print_Area" localSheetId="0">'о расходовании субсидии'!$A$1:$G$46</definedName>
    <definedName name="_xlnm.Print_Area" localSheetId="12">'п5 (о расходах)'!$A$1:$E$97</definedName>
  </definedNames>
  <calcPr fullCalcOnLoad="1" refMode="R1C1"/>
</workbook>
</file>

<file path=xl/sharedStrings.xml><?xml version="1.0" encoding="utf-8"?>
<sst xmlns="http://schemas.openxmlformats.org/spreadsheetml/2006/main" count="1347" uniqueCount="825">
  <si>
    <t>Количество видов услуги, оказанной в форме социального обслуживания на дому (стандартных)</t>
  </si>
  <si>
    <t>Количество получателей дополнительных социальных услуг**, чел.</t>
  </si>
  <si>
    <t>**Признанных нуждающимися в социальном обслуживании (имеют ИППСУ)</t>
  </si>
  <si>
    <t>5.9</t>
  </si>
  <si>
    <t>срочные</t>
  </si>
  <si>
    <t>прочие</t>
  </si>
  <si>
    <t>1.3.2</t>
  </si>
  <si>
    <t>1.3.3</t>
  </si>
  <si>
    <t>1.2.2</t>
  </si>
  <si>
    <t>Сверка значений с максимальным средним</t>
  </si>
  <si>
    <t>Среднее количество оказываемых услуг</t>
  </si>
  <si>
    <t xml:space="preserve">максимальное  среднее </t>
  </si>
  <si>
    <t>1.17</t>
  </si>
  <si>
    <t>Тарифы</t>
  </si>
  <si>
    <t>Проверка по тарифам</t>
  </si>
  <si>
    <t>будьте внимательны площадь в квадратных метрах (м^2)</t>
  </si>
  <si>
    <t>расшифровка подписи</t>
  </si>
  <si>
    <t>Исполнитель ФИО (полностью), тел.</t>
  </si>
  <si>
    <t>2.3.9</t>
  </si>
  <si>
    <t>(расшифровка подписи)</t>
  </si>
  <si>
    <t xml:space="preserve">Укажите значение от 0 до 100, если 100 то следующую  строку 10 можно не заполнять </t>
  </si>
  <si>
    <t>Сначала заполните строку 9</t>
  </si>
  <si>
    <t>*Признанных нуждающимися в социальном обслуживании (имеют ИПСУ)</t>
  </si>
  <si>
    <t>в том числе из п.п1.1  вдовы участников и инвалидов Великой Отечественной войны- всего</t>
  </si>
  <si>
    <t xml:space="preserve"> года</t>
  </si>
  <si>
    <t>(наименование уполномоченного органа субъекта Российской Федерации)</t>
  </si>
  <si>
    <t>Представляется: ежемесячно, до 15 числа месяца, следующего за отчетным периодом</t>
  </si>
  <si>
    <t>№
п/п</t>
  </si>
  <si>
    <t>Наименование видов социальных услуг</t>
  </si>
  <si>
    <t>коммерческие организации
социального обслуживания</t>
  </si>
  <si>
    <t>Начисления на выплаты по оплате труда</t>
  </si>
  <si>
    <t>численность (человек)</t>
  </si>
  <si>
    <t>Социально-
бытовые</t>
  </si>
  <si>
    <t>4</t>
  </si>
  <si>
    <t>Социально-
трудовые</t>
  </si>
  <si>
    <t>Социально-
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</si>
  <si>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</si>
  <si>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</si>
  <si>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</si>
  <si>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>Руководитель уполномоченного органа</t>
  </si>
  <si>
    <t>(подпись)</t>
  </si>
  <si>
    <t>Исполнитель</t>
  </si>
  <si>
    <t>(Ф.И.О.)</t>
  </si>
  <si>
    <t>(контактный телефон)</t>
  </si>
  <si>
    <t>Приложение №2                                                              к таблице  "Перечень отчетной документации в сфере социального обслуживания граждан пожилого возраста"</t>
  </si>
  <si>
    <t>Форма 5</t>
  </si>
  <si>
    <t>Представляется: ежегодно, до 15 февраля года, следующего за отчетным годом</t>
  </si>
  <si>
    <t>Поставщики социальных
услуг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</si>
  <si>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</si>
  <si>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</si>
  <si>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Обстоятельства, в связи с наличием которых гражданин признан нуждающимся в социальном обслуживании</t>
  </si>
  <si>
    <t>Получатели социальных услуг на основе договоров и разработанных индивидуальных программ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</si>
  <si>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</si>
  <si>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</si>
  <si>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</si>
  <si>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</si>
  <si>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</si>
  <si>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</si>
  <si>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</si>
  <si>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</si>
  <si>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признано нужда-ющимися (человек)</t>
  </si>
  <si>
    <t>доля от общей численности (%)</t>
  </si>
  <si>
    <t>организации социального обслуживания, находящиеся
в ведении
субъекта Российской Федерации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</si>
  <si>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</si>
  <si>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</si>
  <si>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социально ориентирован-ные организации социального обслуживания</t>
  </si>
  <si>
    <t>индивидуальные предприни-матели</t>
  </si>
  <si>
    <t>Приложение № 3                                                                 к таблице  "Перечень отчетной документации в сфере социального обслуживания граждан пожилого возраста"</t>
  </si>
  <si>
    <t>Форма 7</t>
  </si>
  <si>
    <t>Сведения о предоставлении услуг, не относящихся к социальным услугам (социальное сопровождение)</t>
  </si>
  <si>
    <t xml:space="preserve">за </t>
  </si>
  <si>
    <t>Показатели</t>
  </si>
  <si>
    <t>Численность
(человек)</t>
  </si>
  <si>
    <t>Доля (%)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</si>
  <si>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</si>
  <si>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
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</si>
  <si>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</si>
  <si>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</si>
  <si>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</si>
  <si>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</si>
  <si>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</si>
  <si>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 xml:space="preserve">Прочие расходы, </t>
  </si>
  <si>
    <t>в том числе из п.п 1.1  инвалиды - всего, из них в возрасте:</t>
  </si>
  <si>
    <t>в том числе из п.п 1.1  ветераны и участники  Великой Отечественной войны - всего, из них:</t>
  </si>
  <si>
    <t>Наименование дополнительной услуги в соответствии с утвержденным приказом организации от 03.07.2017 №24-ОД</t>
  </si>
  <si>
    <t xml:space="preserve">Наименование показателя </t>
  </si>
  <si>
    <t>Причина отклонения</t>
  </si>
  <si>
    <t>Код</t>
  </si>
  <si>
    <t>численность граждан, признанных нуждающимися в социальном обслуживании на дому, проживающих на территории Республики Башкортостан, на оказание социальных услуг, которым предоставлена субсидия</t>
  </si>
  <si>
    <t>Наименование</t>
  </si>
  <si>
    <t xml:space="preserve">Плановое значение показателя </t>
  </si>
  <si>
    <t>Процент выполнения плана</t>
  </si>
  <si>
    <t>Достигнутое значение показателя по состоянию на отчетную дату</t>
  </si>
  <si>
    <t>Единица измерения по ОКЕИ</t>
  </si>
  <si>
    <t>№ 
п/п</t>
  </si>
  <si>
    <t>ОТЧЕТ
о достижении значений показателей результативности</t>
  </si>
  <si>
    <t>Код  строки</t>
  </si>
  <si>
    <t xml:space="preserve">Код направления расходования Субсидии </t>
  </si>
  <si>
    <t>Сумма</t>
  </si>
  <si>
    <t>Отчетный период</t>
  </si>
  <si>
    <t>Нарастающим итогом с начала года</t>
  </si>
  <si>
    <t>Остаток субсидии на начало года, всего:</t>
  </si>
  <si>
    <t>x</t>
  </si>
  <si>
    <t>в том числе:</t>
  </si>
  <si>
    <t>потребность в котором подтверждена</t>
  </si>
  <si>
    <t>подлежащий возврату в бюджет Республики Башкортостан</t>
  </si>
  <si>
    <t>Поступило средств, всего:</t>
  </si>
  <si>
    <t>из бюджета Республики Башкортостан</t>
  </si>
  <si>
    <t>дебиторской задолженности прошлых лет</t>
  </si>
  <si>
    <t>Выплаты по расходам, всего:</t>
  </si>
  <si>
    <t>Выплаты персоналу, всего:</t>
  </si>
  <si>
    <t>из них:</t>
  </si>
  <si>
    <t>Закупка работ и услуг, всего:</t>
  </si>
  <si>
    <t>Закупка непроизведенных активов, нематериальных активов, материальных запасов и основных средств, всего:</t>
  </si>
  <si>
    <t>Перечисление средств в качестве взноса в уставный (складочный) капитал, вкладов в имущество другой организации (если положениями нормативных правовых актов, регулирующих порядок предоставления целевых средств, предусмотрена возможность их перечисления указанной организации), всего:</t>
  </si>
  <si>
    <t>Выбытие со счетов:</t>
  </si>
  <si>
    <t>Уплата налогов, сборов и иных платежей в бюджеты бюджетной системы Российской Федерации, всего:</t>
  </si>
  <si>
    <t>Иные выплаты, всего:</t>
  </si>
  <si>
    <t>Выплаты по окончательным расчетам, всего:</t>
  </si>
  <si>
    <t>в результате применения штрафных санкций</t>
  </si>
  <si>
    <t>Остаток Субсидии на конец отчетного периода, всего:</t>
  </si>
  <si>
    <t>требуется в направлении на те же цели</t>
  </si>
  <si>
    <t>подлежит возврату</t>
  </si>
  <si>
    <t>Периодичность: квартальная, годовая</t>
  </si>
  <si>
    <t>Единица измерения: рубль (с точностью до второго десятичного знака)</t>
  </si>
  <si>
    <t xml:space="preserve">на территории </t>
  </si>
  <si>
    <t xml:space="preserve">№ </t>
  </si>
  <si>
    <t>п/п</t>
  </si>
  <si>
    <t>Предоставление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</si>
  <si>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>Признанные нуждающимися в получении видов услуг в форме социального обслуживания на дому согласно Перечню услуг по видам социальных услуг, предоставляемых поставщиками социальных услуг в Республике Башкортостан, утвержденному Законом Республики Башкортостан от 28 ноября 2014 года № 155-з «О социальном обслуживании граждан в Республике Башкортостан», чел. - всего,</t>
  </si>
  <si>
    <t>1.1.2.1</t>
  </si>
  <si>
    <t>из них одиноко проживающие</t>
  </si>
  <si>
    <t>1.1.3.1</t>
  </si>
  <si>
    <t>1.2.2.1</t>
  </si>
  <si>
    <t>1.3.1.1</t>
  </si>
  <si>
    <t>1.3.3.1</t>
  </si>
  <si>
    <t>1.3.4.1</t>
  </si>
  <si>
    <t>1.3.4</t>
  </si>
  <si>
    <t>(наименование организации и муниципального образования Республики Башкортостан, на территории которого оказана государственная услуга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услуг»)</t>
  </si>
  <si>
    <t>Наименование вида услуги, предоставленной в форме социального обслуживания на дому</t>
  </si>
  <si>
    <t>о предоставлении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</si>
  <si>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>1.2.3.1</t>
  </si>
  <si>
    <t>1.3.2.1.</t>
  </si>
  <si>
    <t>Наименование некоммерческой организации</t>
  </si>
  <si>
    <t>Общее количество обслуживаемых детей (человек), (обеспечение временного ухода (кратковременного присмотра) за ребенком, ребенком-инвалидом (детьми, детьми-инвалидами) до 3-х лет), из них</t>
  </si>
  <si>
    <t>Общее количество детей (второй и последующий ребенок)</t>
  </si>
  <si>
    <t>Общее количество семей,  получающие услуги в связи с отсутствием возможности временного обеспечения ухода за ребенком или детьми</t>
  </si>
  <si>
    <t>дети из семей (свыше 35 лет)</t>
  </si>
  <si>
    <t>дети из молодых семей (до 35 лет)</t>
  </si>
  <si>
    <t>дети из студенческих семей</t>
  </si>
  <si>
    <t>родившиеся в семьях,  получающих услуги в связи с отсутствием возможности временного обеспечения ухода за ребенком или детьми, на момент оказания услуги</t>
  </si>
  <si>
    <t>ожидающие  на момент оказания услуги рождение второго или последующиего ребенка</t>
  </si>
  <si>
    <t>в т.ч. инвалиды</t>
  </si>
  <si>
    <t>семьи (свыше 35 лет)</t>
  </si>
  <si>
    <t>молодые семьи (до 35 лет)</t>
  </si>
  <si>
    <t>студенческие семьи</t>
  </si>
  <si>
    <t>детей</t>
  </si>
  <si>
    <t>семей всего</t>
  </si>
  <si>
    <t>(наименование организации и муниципального образования Республики Башкортостан, на территории которого</t>
  </si>
  <si>
    <t>оказывалась услуга)</t>
  </si>
  <si>
    <t>Наименование муниципального образования Республики Башкортостан</t>
  </si>
  <si>
    <t>план</t>
  </si>
  <si>
    <t>факт</t>
  </si>
  <si>
    <t>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</t>
  </si>
  <si>
    <t>о расходование субсидии, предоставленных за счет средств бюджета Республики Башкортостан на оказание</t>
  </si>
  <si>
    <t xml:space="preserve">   (наименование муниципального образования Республики Башкортостан)
</t>
  </si>
  <si>
    <t xml:space="preserve">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услуг»)
</t>
  </si>
  <si>
    <t>(наименование организации и</t>
  </si>
  <si>
    <t>на территории  муниципального образования Республики Башкортостан, которого оказана государственная услуга</t>
  </si>
  <si>
    <t>о количестве получателей и об объемах оказанных дополнительных социальный услуг за счет средств получателей социальной услуги</t>
  </si>
  <si>
    <r>
      <t>Общее количество обслуживаемых детей (человек),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Times New Roman"/>
        <family val="1"/>
      </rPr>
      <t>обеспечение временного ухода (кратковременного присмотра) за ребенком, ребенком-инвалидом (детьми, детьми-инвалидами) до 3-х лет), по плану на ____ год</t>
    </r>
  </si>
  <si>
    <t>о деятельности, связанной с предоставлением государственной услуги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</t>
  </si>
  <si>
    <t xml:space="preserve">(наименование организации и муниципального образования Республики Башкортостан, на территории которого оказывалась услуга)
</t>
  </si>
  <si>
    <t>Оплата труда персонала, предоставляющего государственную  услугу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</t>
  </si>
  <si>
    <t>Начисления на выплаты по оплате труда персонала, предоставляющего государственную  услугу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</t>
  </si>
  <si>
    <t>Прочие расходы, непосредственно связанные спредоставляющего государственную  услугу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</t>
  </si>
  <si>
    <t>о составе и количестве граждан, обслуженных за отчетный период</t>
  </si>
  <si>
    <t>311</t>
  </si>
  <si>
    <t>о составе и количестве обслуживаемых детей (человек),   (обеспечение временного ухода (кратковременного присмотра) за ребенком, ребенком-инвалидом (детьми, детьми-инвалидами)   до 3-х лет, обслуженных за отчетный  период</t>
  </si>
  <si>
    <t>Наименование Получателя</t>
  </si>
  <si>
    <t>Периодичность: квартальная</t>
  </si>
  <si>
    <t>доля социальных услуг, предоставленных гражданам, признанным нуждающимися в социальном обслуживании на дому, проживающим на территории Республики Башкортостан, в объемах, предусмотренных стандартами социальных услуг, индивидуальными программами предоставления социальных услуг и договорами о предоставлении социальных услуг, в общем количестве социальных услуг, предоставленных гражданам, признанным нуждающимися в социальном обслуживании на дому, проживающим на территории Республики Башкортостан, в объемах, предусмотренных стандартами социальных услуг, индивидуальными программами предоставления социальных услуг и договорами о предоставлении социальных услуг, в общем количестве социальных услуг, предоставленных гражданам, признанным нуждающимися в социальном обслуживании на дому, проживающим на территории Республики Башкортостан</t>
  </si>
  <si>
    <t>№ п/п</t>
  </si>
  <si>
    <t>Наименование расходов</t>
  </si>
  <si>
    <t>Примечание</t>
  </si>
  <si>
    <t>Прямые расходы</t>
  </si>
  <si>
    <t>1.1</t>
  </si>
  <si>
    <t>1.2</t>
  </si>
  <si>
    <t>1.3</t>
  </si>
  <si>
    <t>Общехозяйственные расходы</t>
  </si>
  <si>
    <t>1.3.1</t>
  </si>
  <si>
    <t>Увеличение стоимости материальных запасов</t>
  </si>
  <si>
    <t>1.4</t>
  </si>
  <si>
    <t>Косвенные расходы</t>
  </si>
  <si>
    <t>2.1</t>
  </si>
  <si>
    <t>Расходы на оплату труда управленческого персонала</t>
  </si>
  <si>
    <t>2.2.</t>
  </si>
  <si>
    <t>Начисления на выплаты по оплате труда управленческого персонала</t>
  </si>
  <si>
    <t>2.3</t>
  </si>
  <si>
    <t>Косвенные общехозяйственные расходы</t>
  </si>
  <si>
    <t>2.3.1</t>
  </si>
  <si>
    <t>Услуги связи</t>
  </si>
  <si>
    <t>2.3.2</t>
  </si>
  <si>
    <t>Транспортные услуги</t>
  </si>
  <si>
    <t>2.3.3</t>
  </si>
  <si>
    <t>Коммунальные услуги</t>
  </si>
  <si>
    <t>2.3.4</t>
  </si>
  <si>
    <t>Арендная плата за пользование имуществом</t>
  </si>
  <si>
    <t>2.3.5</t>
  </si>
  <si>
    <t>2.3.6</t>
  </si>
  <si>
    <t>2.3.7</t>
  </si>
  <si>
    <t>Увеличение стоимости основных средств</t>
  </si>
  <si>
    <t>2.3.8</t>
  </si>
  <si>
    <t>Итого</t>
  </si>
  <si>
    <t>ОТЧЕТ</t>
  </si>
  <si>
    <t>Объем субсидии, полученной из бюджета Республики Башкортостан,  руб.</t>
  </si>
  <si>
    <t>Кассовые расходы, руб.</t>
  </si>
  <si>
    <t>Документ основание кассового расхода</t>
  </si>
  <si>
    <t xml:space="preserve">Остаток субсидии,  руб.  </t>
  </si>
  <si>
    <t>ячейки не заполнять</t>
  </si>
  <si>
    <t xml:space="preserve">ячейки не заполнять </t>
  </si>
  <si>
    <t xml:space="preserve">Руководитель </t>
  </si>
  <si>
    <t>Работы (услуги) по содержанию имущества</t>
  </si>
  <si>
    <t>Прочие работы (услуги)</t>
  </si>
  <si>
    <t>Достоверность представляемых сведений и целевое использование бюджетных средств подтверждаем:</t>
  </si>
  <si>
    <t>М.П.</t>
  </si>
  <si>
    <t>бесплатно</t>
  </si>
  <si>
    <t>частичная оплата</t>
  </si>
  <si>
    <t>полная оплата</t>
  </si>
  <si>
    <t>Оплата сверх стандарта</t>
  </si>
  <si>
    <t xml:space="preserve">Итого </t>
  </si>
  <si>
    <t>Наименование показателя</t>
  </si>
  <si>
    <t>за полную оплату</t>
  </si>
  <si>
    <t>всего</t>
  </si>
  <si>
    <t>количество обслуженных, чел.</t>
  </si>
  <si>
    <t>выручка от оказания услуги, руб.</t>
  </si>
  <si>
    <t>из них в возрасте:</t>
  </si>
  <si>
    <t>до 18 лет</t>
  </si>
  <si>
    <t>18 - 59 лет</t>
  </si>
  <si>
    <t>60 лет и старше</t>
  </si>
  <si>
    <t>1.1.1</t>
  </si>
  <si>
    <t>1.1.2</t>
  </si>
  <si>
    <t>1.1.3</t>
  </si>
  <si>
    <t>1.2.1</t>
  </si>
  <si>
    <t>1.2.3</t>
  </si>
  <si>
    <t>1</t>
  </si>
  <si>
    <t>за частичную плату</t>
  </si>
  <si>
    <t>Отчет</t>
  </si>
  <si>
    <t>* При наличии хозяйственного общества таблица заполняется с учетом его данных</t>
  </si>
  <si>
    <t>Достоверность представленных сведений и целевое использование бюджетных средств подтверждаем:</t>
  </si>
  <si>
    <t>Главный бухгалтер</t>
  </si>
  <si>
    <t>за частичную  оплату</t>
  </si>
  <si>
    <t>за оплату сверх стандарта</t>
  </si>
  <si>
    <t>Выручка от оказания услуги получателям, признанрным нуждающимися, руб.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</si>
  <si>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</si>
  <si>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</si>
  <si>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</si>
  <si>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</si>
  <si>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</si>
  <si>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</si>
  <si>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</si>
  <si>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</si>
  <si>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</si>
  <si>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</si>
  <si>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</si>
  <si>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</si>
  <si>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 Социально-медицинские виды услуги</t>
  </si>
  <si>
    <t>Выполнение процедур, связанных с сохранением здоровья получателя  услуги (измерение температуры тела, артериального давления, контроль за приемом лекарств, закапывание капель и другие)</t>
  </si>
  <si>
    <t>2.2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</si>
  <si>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</si>
  <si>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</si>
  <si>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</si>
  <si>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</si>
  <si>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</si>
  <si>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</si>
  <si>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</si>
  <si>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</si>
  <si>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</si>
  <si>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</si>
  <si>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</si>
  <si>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</si>
  <si>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</si>
  <si>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</si>
  <si>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</si>
  <si>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</si>
  <si>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</si>
  <si>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</si>
  <si>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</si>
  <si>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</si>
  <si>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</si>
  <si>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</si>
  <si>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</si>
  <si>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</si>
  <si>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</si>
  <si>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 xml:space="preserve">8. Срочные виды услуги
</t>
  </si>
  <si>
    <t>Обеспечение получателя услуги бесплатным горячим питанием или набором продуктов</t>
  </si>
  <si>
    <t>Обеспечение получателя услуги одеждой, обувью и другими предметами первой необходимости</t>
  </si>
  <si>
    <t>Содействие получателю услуги в получении временного приюта</t>
  </si>
  <si>
    <t>Содействие получателю услуги в получении юридической помощи в целях защиты своих прав и законных интересов</t>
  </si>
  <si>
    <t>Содействие получателю услуги в получении экстренной психологической помощи с привлечением к этой работе психологов и священнослужителей</t>
  </si>
  <si>
    <t>8.1</t>
  </si>
  <si>
    <t>8.2</t>
  </si>
  <si>
    <t>8.3</t>
  </si>
  <si>
    <t>8.4</t>
  </si>
  <si>
    <t>8.5</t>
  </si>
  <si>
    <t>(наименование организации)</t>
  </si>
  <si>
    <t>Количество оказанных дополнительных социальных услуг, ед.</t>
  </si>
  <si>
    <t>Объем прибыли от оказания дополнительных социальных услуг, 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</si>
  <si>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</si>
  <si>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</si>
  <si>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</si>
  <si>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</si>
  <si>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</si>
  <si>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</si>
  <si>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</si>
  <si>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Срочные социальные услуги</t>
  </si>
  <si>
    <t>Прочие социальные услуги</t>
  </si>
  <si>
    <t>_________________</t>
  </si>
  <si>
    <t>Общая площадь территории населенного пункта, жители которого обслуживаются данной организацией, кв. м</t>
  </si>
  <si>
    <t>Численность населения населенного пункта, в котором расположена организация, чел.</t>
  </si>
  <si>
    <t>Количество обратившихся за оказанием услуги, чел.</t>
  </si>
  <si>
    <t>Численность населения, которому оказаны услуги, чел.</t>
  </si>
  <si>
    <t>Количество оказанных услуг, ед. - всего, в том числе по видам:</t>
  </si>
  <si>
    <t>социально-бытовых</t>
  </si>
  <si>
    <t>социально-медицинских</t>
  </si>
  <si>
    <t>социально-психологических</t>
  </si>
  <si>
    <t>социально-педагогических</t>
  </si>
  <si>
    <t>социально-трудовых</t>
  </si>
  <si>
    <t>социально-правовых</t>
  </si>
  <si>
    <t>услуг в целях повышения коммуникативного потенциала получателей услуг</t>
  </si>
  <si>
    <t>Очередность на получение услуги, чел.</t>
  </si>
  <si>
    <t>Штатная численность организации, чел. - всего, в том числе:</t>
  </si>
  <si>
    <t>административно-управленческий персонал</t>
  </si>
  <si>
    <t>основной штат (социальные работники)</t>
  </si>
  <si>
    <t>вспомогательный персонал</t>
  </si>
  <si>
    <t>Фактическая численность персонала, чел. - всего, в том числе:</t>
  </si>
  <si>
    <t>основной (социальные работники)</t>
  </si>
  <si>
    <t>вспомогательный</t>
  </si>
  <si>
    <t>Укомплектованность организации персоналом, %</t>
  </si>
  <si>
    <t>Причина неукомплектованности организации персоналом</t>
  </si>
  <si>
    <t>Финансирование организации, тыс. рублей - всего, в том числе:</t>
  </si>
  <si>
    <t>фонд оплаты труда - всего, в том числе по группам персонала:</t>
  </si>
  <si>
    <t>вспомогательный штат</t>
  </si>
  <si>
    <t>5.7</t>
  </si>
  <si>
    <t>5.8</t>
  </si>
  <si>
    <t>6</t>
  </si>
  <si>
    <t>7</t>
  </si>
  <si>
    <t>8</t>
  </si>
  <si>
    <t>9</t>
  </si>
  <si>
    <t>10</t>
  </si>
  <si>
    <t>11</t>
  </si>
  <si>
    <t>11.1</t>
  </si>
  <si>
    <t>11.1.1</t>
  </si>
  <si>
    <t>11.1.2</t>
  </si>
  <si>
    <t>11.1.3</t>
  </si>
  <si>
    <t>12</t>
  </si>
  <si>
    <t>строку не заполнять</t>
  </si>
  <si>
    <t>Средняя заработная плата основного персонала (социальных работников) организации, руб.</t>
  </si>
  <si>
    <t>13</t>
  </si>
  <si>
    <t xml:space="preserve">Средняя заработная плата административно-управленческого персонала, руб. </t>
  </si>
  <si>
    <t>считать среднюю зарплату как среднемесячную от фактической численности</t>
  </si>
  <si>
    <t xml:space="preserve">ОТЧЕТ </t>
  </si>
  <si>
    <t xml:space="preserve">Значение показателя </t>
  </si>
  <si>
    <t>;</t>
  </si>
  <si>
    <t xml:space="preserve">Количество получателей услуги*, чел. </t>
  </si>
  <si>
    <t xml:space="preserve">Приложение № 6 </t>
  </si>
  <si>
    <t xml:space="preserve">к приказу Министерства </t>
  </si>
  <si>
    <t xml:space="preserve">труда и социальной защиты </t>
  </si>
  <si>
    <t xml:space="preserve">Российской Федерации </t>
  </si>
  <si>
    <t xml:space="preserve">от 18 сентября 2014 г. № 651н </t>
  </si>
  <si>
    <t xml:space="preserve">(в ред. Приказа Минтруда России </t>
  </si>
  <si>
    <t xml:space="preserve">от 16.11.2017 № 783н) </t>
  </si>
  <si>
    <t>Форма</t>
  </si>
  <si>
    <t xml:space="preserve">Сведения о предоставлении социальных услуг за </t>
  </si>
  <si>
    <t>Представляется: один раз в полугодие, до 15 числа месяца, следующего за отчетным</t>
  </si>
  <si>
    <t>Общее количество социальных услуг, включенных
в перечень социальных услуг субъекта
Российской Федерации (единиц)</t>
  </si>
  <si>
    <t>Общее количество социальных услуг из числа
включенных в перечень социальных услуг субъекта Российской Федерации, оказываемых поставщиками социальных услуг (единиц)</t>
  </si>
  <si>
    <t>Общее количество установленных дополнительных
(платных) социальных услуг в соответствии со статьей 11 Федерального закона от 28.12.2013 № 442-ФЗ (единиц)</t>
  </si>
  <si>
    <t>Общее количество оказываемых дополнительных
(платных) социальных услуг из числа установленных
в соответствии со статьей 11 Федерального закона
от 28.12.2013 №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</si>
  <si>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 Федерации, и дополнительных (платных) социальных услуг
в соответствии со статьей 11 Федерального закона от 28.12.2013 № 442-ФЗ (единиц)</t>
  </si>
  <si>
    <r>
      <t>организации социального обслуживания, находящиеся в</t>
    </r>
    <r>
      <rPr>
        <sz val="4"/>
        <rFont val="Times New Roman"/>
        <family val="1"/>
      </rPr>
      <t>_</t>
    </r>
    <r>
      <rPr>
        <sz val="7"/>
        <rFont val="Times New Roman"/>
        <family val="1"/>
      </rPr>
      <t>ведении субъекта Российской Федерации и (или) муниципального образования</t>
    </r>
  </si>
  <si>
    <t>некоммерческие организации социального
обслуживания, за исключением социально
ориентированных некоммерческих организаций</t>
  </si>
  <si>
    <t>некоммерческие социально ориентированные
организации социального обслуживания</t>
  </si>
  <si>
    <t>индивидуальные предприниматели,
предоставляющие социальные услуги</t>
  </si>
  <si>
    <t>социальные услуги, включенные в перечень социальных услуг
субъекта Российской Федерации (единиц)</t>
  </si>
  <si>
    <t>дополнительные (платные) социальные услуги, установленные в соответствии со статьей 11 Федерального закона
от 28.12.2013 № 442-ФЗ</t>
  </si>
  <si>
    <t>дополнительные (платные) социальные услуги, установленные в соответствии со статьей 11 Федерального закона
от 28.12.2013 № 442-ФЗ (единиц)</t>
  </si>
  <si>
    <t>количество</t>
  </si>
  <si>
    <t>доля от общего количества</t>
  </si>
  <si>
    <t>израсходованных не по целевому назначению</t>
  </si>
  <si>
    <t>Возвращено в бюджет Республики Башкортостан, всего:</t>
  </si>
  <si>
    <t>Перечисление средств в целях их размещения на депозиты, в иные финансовые инструменты(если федеральными законами предусмотрена возможность такого размещения целевых средств), всего:</t>
  </si>
  <si>
    <t xml:space="preserve"> чел.</t>
  </si>
  <si>
    <t>Количество получателей услуги (численность граждан, признанных нуждающимися в социальном обслуживании на дому, проживающих на территории муниципального образования Республики Башкортостан, вне зависимости от количества заключенных с каждым гражданином договоров на оказание социальных услуг в течение года, в котором организации предоставлена субсидия), чел.</t>
  </si>
  <si>
    <t>Количество детей, родителям, законным представителям  которых  предоставляется услуга по обеспечению временного ухода (кратковременного присмотра), чел.*</t>
  </si>
  <si>
    <t>* Получатели услуги по обеспечению временного ухода (кратковременного присмотра) учитываются в графе 5 «Количество получателей услуги (численность граждан, признанных нуждающимися в социальном обслуживании на дому, проживающих на территории муниципального образования Республики Башкортостан, вне зависимости от количества заключенных с каждым гражданином договоров на оказание социальных услуг в течение года, в котором организации предоставлена субсидия), чел.»;</t>
  </si>
  <si>
    <t>о количестве получателей социальной услуги</t>
  </si>
  <si>
    <t xml:space="preserve"> год</t>
  </si>
  <si>
    <t>Раздел 1. Сведения об организациях, осуществляющих социальное обслуживание в форме социального обслуживания на дому</t>
  </si>
  <si>
    <t>№ строки</t>
  </si>
  <si>
    <r>
      <t xml:space="preserve">Всего организаций, осуществляющих социальное обслуживание в форме социального обслуживания на дому </t>
    </r>
    <r>
      <rPr>
        <sz val="9"/>
        <color indexed="8"/>
        <rFont val="Times New Roman"/>
        <family val="1"/>
      </rPr>
      <t>(всего)  (гр. 4+6+7)</t>
    </r>
  </si>
  <si>
    <t>в том числе</t>
  </si>
  <si>
    <t>специализированные службы социально-медицинского обслуживания</t>
  </si>
  <si>
    <t>центры социальной помощи</t>
  </si>
  <si>
    <t>иные организации, осуществляющие социальное обслуживание в форме социального обслуживания на дому</t>
  </si>
  <si>
    <t>для граждан пожилого возраста и инвалидов</t>
  </si>
  <si>
    <t>Число организаций, единиц</t>
  </si>
  <si>
    <t>Число оказанных услуг (всего), единиц  (сумма стр. 3-10)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</si>
  <si>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</si>
  <si>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</si>
  <si>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</si>
  <si>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</si>
  <si>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</si>
  <si>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 xml:space="preserve"> 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</si>
  <si>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</si>
  <si>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</si>
  <si>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</si>
  <si>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12+13)</t>
  </si>
  <si>
    <t xml:space="preserve"> мужчин </t>
  </si>
  <si>
    <t xml:space="preserve"> женщин </t>
  </si>
  <si>
    <t>Из стр. 11:</t>
  </si>
  <si>
    <t xml:space="preserve">детей-инвалидов </t>
  </si>
  <si>
    <t xml:space="preserve">молодых инвалидов в возрасте 18-35 лет </t>
  </si>
  <si>
    <t>Из стр. 11: численность участников и инвалидов ВОВ</t>
  </si>
  <si>
    <t>Из стр. 11: обслуживаемых в сельской местности</t>
  </si>
  <si>
    <t>Численность граждан, состоящих на очереди для помещения в организации, осуществляющие социальное обслуживание на дому, человек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</si>
  <si>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</si>
  <si>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Число оказанных услуг (всего), единиц (сумма стр. 3-10)</t>
  </si>
  <si>
    <t>социально-трудовые</t>
  </si>
  <si>
    <t xml:space="preserve">        в том числе:                                                           </t>
  </si>
  <si>
    <t xml:space="preserve">мужчин </t>
  </si>
  <si>
    <t xml:space="preserve">женщин </t>
  </si>
  <si>
    <t xml:space="preserve">Из стр. 11: детей-инвалидов </t>
  </si>
  <si>
    <t xml:space="preserve">Из стр. 11: молодых инвалидов в возрасте 18-35 лет </t>
  </si>
  <si>
    <t>Численность работников, человек</t>
  </si>
  <si>
    <t>Раздел 3. Сведения об организациях, осуществляющих полустационарное социальное обслуживание</t>
  </si>
  <si>
    <t xml:space="preserve">Всего организаций, осуществляю-щих полустацио-нарное социальное обслуживание (всего)
 (гр. 4+6+7+9+ 10+11+12+13+14+15) 
</t>
  </si>
  <si>
    <t>социаль-но-реабили-тацион-ный центр</t>
  </si>
  <si>
    <t>центр помощи детям, остав-шимся без попече-ния родите-лей</t>
  </si>
  <si>
    <t>реаби-литаци-онный центр</t>
  </si>
  <si>
    <t>кризис-ный центр помощи женщи-нам</t>
  </si>
  <si>
    <t>центр психолого-педагоги-ческой помощи населению</t>
  </si>
  <si>
    <t>социаль-ной адаптации (помощи), в том числе: для лиц без опреде-ленного места житель-ства и занятий</t>
  </si>
  <si>
    <t>дом ночного пребыва-ния</t>
  </si>
  <si>
    <t>социаль-ный приют</t>
  </si>
  <si>
    <t>социаль-ная гостини-ца</t>
  </si>
  <si>
    <t>иные организа-ции, осуществ-ляющие полустаци-онарное социальное обслужи-вание</t>
  </si>
  <si>
    <t>для несовер-шенно-летних</t>
  </si>
  <si>
    <t>для детей и под-ростков с ограни-ченными возмож-ностями</t>
  </si>
  <si>
    <t>Число отделений (всего), единиц (стр. 3+4+5):</t>
  </si>
  <si>
    <t xml:space="preserve">      из них:</t>
  </si>
  <si>
    <t>временного проживания</t>
  </si>
  <si>
    <t>дневного пребывания</t>
  </si>
  <si>
    <t>иных</t>
  </si>
  <si>
    <t>Число оказанных услуг (всего), единиц (сумма стр. 7-14)</t>
  </si>
  <si>
    <t xml:space="preserve">   социально-бытовые</t>
  </si>
  <si>
    <t xml:space="preserve">   социально-правовые</t>
  </si>
  <si>
    <t xml:space="preserve">   услуги в целях повышения коммуникативного потенциала получателей социальных услуг</t>
  </si>
  <si>
    <t xml:space="preserve">   срочные услуги</t>
  </si>
  <si>
    <t>Численность получателей социальных услуг (всего), человек (стр. 16+29)</t>
  </si>
  <si>
    <t xml:space="preserve">      в том числе:</t>
  </si>
  <si>
    <t>мужчин – всего (сумма стр. 17-28)</t>
  </si>
  <si>
    <t>в том числе в  возрасте, лет:</t>
  </si>
  <si>
    <t>до 16</t>
  </si>
  <si>
    <t>16-17</t>
  </si>
  <si>
    <t>18-22</t>
  </si>
  <si>
    <t>23-25</t>
  </si>
  <si>
    <t>26-30</t>
  </si>
  <si>
    <t>31-35</t>
  </si>
  <si>
    <t>36-45</t>
  </si>
  <si>
    <t>46-59</t>
  </si>
  <si>
    <t>60-74</t>
  </si>
  <si>
    <t>75-79</t>
  </si>
  <si>
    <t>80-89</t>
  </si>
  <si>
    <t>90 и более</t>
  </si>
  <si>
    <t>женщин – всего (сумма стр. 30-41)</t>
  </si>
  <si>
    <t>в том числе в возрасте, лет:</t>
  </si>
  <si>
    <t xml:space="preserve">до 16 </t>
  </si>
  <si>
    <t xml:space="preserve">Из стр. 15: численность детей-инвалидов </t>
  </si>
  <si>
    <t xml:space="preserve">Из стр. 15 численность молодых инвалидов </t>
  </si>
  <si>
    <t>Из стр. 15: численность участников и инвалидов ВОВ</t>
  </si>
  <si>
    <t>Из стр. 15: обслуживаемых в сельской местности</t>
  </si>
  <si>
    <t>Численность граждан, состоящих на очереди для помещения в организации осуществляющие полустационар-ное социальное обслуживание, человек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</si>
  <si>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</si>
  <si>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№ стро-ки</t>
  </si>
  <si>
    <t xml:space="preserve">Всего организаций, осуществляю-щих полустацио-нарное социальное обслуживание (всего)
 (гр. 4+6+7+9+ 10+11+12+13+14+15)
</t>
  </si>
  <si>
    <t>Число оказанных услуг (всего), единиц (сумма стр. 8-15)</t>
  </si>
  <si>
    <t>Численность получателей социальных услуг (всего), человек (стр. 17+18)</t>
  </si>
  <si>
    <t>женщин</t>
  </si>
  <si>
    <t xml:space="preserve">Из стр. 16  численность детей-инвалидов </t>
  </si>
  <si>
    <t>Из стр. 16 численность молодых инвалидов в возрасте 18-35 лет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</si>
  <si>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</si>
  <si>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Всего организаций,  (гр. 4+5)</t>
  </si>
  <si>
    <t>центр социального обслуживания населения</t>
  </si>
  <si>
    <t>центр социального обслуживания</t>
  </si>
  <si>
    <t>комплексный</t>
  </si>
  <si>
    <t>Численность получателей социальных услуг (всего), человек (стр. 12+25)</t>
  </si>
  <si>
    <t>в том числе: мужчин – всего (сумма стр. 13-24)</t>
  </si>
  <si>
    <t xml:space="preserve">   до 16</t>
  </si>
  <si>
    <t>X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</si>
  <si>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</si>
  <si>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</si>
  <si>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</si>
  <si>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</si>
  <si>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</si>
  <si>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</si>
  <si>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</si>
  <si>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</si>
  <si>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</si>
  <si>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</si>
  <si>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</si>
  <si>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>женщин – всего (сумма стр. 26-37)</t>
  </si>
  <si>
    <t xml:space="preserve">   до 16 </t>
  </si>
  <si>
    <t xml:space="preserve">Из стр. 11: численность детей-инвалидов </t>
  </si>
  <si>
    <t xml:space="preserve">Из стр. 11 численность молодых инвалидов </t>
  </si>
  <si>
    <t>Численность граждан, состоящих на очереди, человек</t>
  </si>
  <si>
    <t>Число отделений (всего), единиц (стр. 44+45+46+47):</t>
  </si>
  <si>
    <t>на дому</t>
  </si>
  <si>
    <t xml:space="preserve">       Раздел 6. Сведения о предоставлении социальных услуг в форме социального обслуживания на дому "Центрами социального обслуживания  населения" и "Центрами социального  обслуживания, в том числе: комплексными и для граждан пожилого возраста и инвалидов" , основанными на иных формах собственности</t>
  </si>
  <si>
    <t>Число оказанных услуг (всего), единиц (сумма стр. 3 - 10)</t>
  </si>
  <si>
    <t>из них</t>
  </si>
  <si>
    <t>Численность получателей социальных услуг (всего), человек (стр. 12 + 13)</t>
  </si>
  <si>
    <t>мужчин</t>
  </si>
  <si>
    <t>Число отделений (всего), единиц (стр. 15 + 16 + 17 + 18)</t>
  </si>
  <si>
    <t xml:space="preserve">           Раздел 7. Сведения о предоставлении социальных услуг   "мобильными бригадами"</t>
  </si>
  <si>
    <t>N строки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</si>
  <si>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</si>
  <si>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</si>
  <si>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</si>
  <si>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</si>
  <si>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</si>
  <si>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</si>
  <si>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</si>
  <si>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</si>
  <si>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</si>
  <si>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</si>
  <si>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</si>
  <si>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</si>
  <si>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>Из стр 11 детей-инвалидов</t>
  </si>
  <si>
    <t>Из стр 11 молодых инвалидов в возрасте 18 - 35 лет</t>
  </si>
  <si>
    <t>Число оказанных услуг (всего), единиц (сумма стр. 17 - 24)</t>
  </si>
  <si>
    <t xml:space="preserve">    Раздел 8. Среднесписочная численность специалистов полустационарных организаций социального обслуживания</t>
  </si>
  <si>
    <t>Всего специалистов организаций, осуществляющих полустационарное социальное обслуживание (всего) (гр. 4 + 6 + 7 + 9 + 10 + 11 + 13 + 14 + 15 + 16 + 17)</t>
  </si>
  <si>
    <t>социально-реабилитационный центр</t>
  </si>
  <si>
    <t>центр помощи детям, оставшимся без попечения родителей</t>
  </si>
  <si>
    <t>реабилитационный центр</t>
  </si>
  <si>
    <t>кризисный центр помощи женщинам</t>
  </si>
  <si>
    <t>центр психолого-педагогической помощи населению</t>
  </si>
  <si>
    <t>центр социальной адаптации (помощи)</t>
  </si>
  <si>
    <t>дом ночного пребывания</t>
  </si>
  <si>
    <t>социальный приют</t>
  </si>
  <si>
    <t>социальная гостиница</t>
  </si>
  <si>
    <t>иные организации, осуществляющие полустационарное социальное обслуживание</t>
  </si>
  <si>
    <t>для несовершеннолетних</t>
  </si>
  <si>
    <t>для детей и подростков с ограниченными возможностями</t>
  </si>
  <si>
    <t>для лиц без определенного места жительства и занятий</t>
  </si>
  <si>
    <t>Общая численность специалистов, человек 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</si>
  <si>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</si>
  <si>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</si>
  <si>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</si>
  <si>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</si>
  <si>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</si>
  <si>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</si>
  <si>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</si>
  <si>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</si>
  <si>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 xml:space="preserve">            Раздел 9. Среднесписочная численность специалистов  организаций, осуществляющих социальное обслуживание в форме   социального обслуживания на дому</t>
  </si>
  <si>
    <t xml:space="preserve">                   </t>
  </si>
  <si>
    <t>Всего специалистов организаций, осуществляющих социальное обслуживание в форме социального обслуживания на дому (всего) (гр. 4 + 6 + 7 + 10)</t>
  </si>
  <si>
    <t xml:space="preserve">Средняя стоимость обслуживания (частичная оплата) </t>
  </si>
  <si>
    <t xml:space="preserve">Средняя стоимость обслуживания (полная оплата) </t>
  </si>
  <si>
    <t xml:space="preserve">Средняя стоимость обслуживания (сверх стандарта) </t>
  </si>
  <si>
    <t xml:space="preserve">Сверка средней стоимости обслуживания с тарифом (частичная оплата) </t>
  </si>
  <si>
    <t xml:space="preserve">Сверка средней стоимости обслуживания с тарифом (полная оплата) </t>
  </si>
  <si>
    <t xml:space="preserve">Сверка средней стоимости обслуживания с тарифом (сверх стандарта) </t>
  </si>
  <si>
    <t xml:space="preserve">АНО ЦСОН «Алтын быуын» </t>
  </si>
  <si>
    <t xml:space="preserve">АНО ЦСОН «Альтаир» </t>
  </si>
  <si>
    <t xml:space="preserve">АНО ЦСОН «Ансар» </t>
  </si>
  <si>
    <t xml:space="preserve"> АНО ЦСОН «Атайсал» </t>
  </si>
  <si>
    <t xml:space="preserve">АНО ЦСОН «Благо» </t>
  </si>
  <si>
    <t xml:space="preserve">АНО ЦСОН «БлагоДать» </t>
  </si>
  <si>
    <t xml:space="preserve">АНО ЦСОН «Благое дело» </t>
  </si>
  <si>
    <t xml:space="preserve">АНО ЦСОН «Бэхет» </t>
  </si>
  <si>
    <t xml:space="preserve">АНО ЦСОН «Вера» </t>
  </si>
  <si>
    <t xml:space="preserve">АНО ЦСОН «Ветеран» </t>
  </si>
  <si>
    <t xml:space="preserve">АНО ЦСОН «Гармония добра» </t>
  </si>
  <si>
    <t xml:space="preserve">АНО ЦСОН «Добро без границ» </t>
  </si>
  <si>
    <t>АНО ЦСОН «Добро»</t>
  </si>
  <si>
    <t xml:space="preserve">АНО ЦСОН «Доброе дело» </t>
  </si>
  <si>
    <t xml:space="preserve">АНО ЦСОН «Доброе сердце» </t>
  </si>
  <si>
    <t xml:space="preserve">АНО ЦСОН «Доброе утро» </t>
  </si>
  <si>
    <t xml:space="preserve">АНО ЦСОН «Доброта» </t>
  </si>
  <si>
    <t xml:space="preserve">АНО ЦСОН «Добрые руки» </t>
  </si>
  <si>
    <t xml:space="preserve">АНО ЦСОН «Доверие +» </t>
  </si>
  <si>
    <t xml:space="preserve">АНО ЦСОН «Доверие-К» </t>
  </si>
  <si>
    <t xml:space="preserve">АНО ЦСОН «Долголетие» </t>
  </si>
  <si>
    <t xml:space="preserve">АНО ЦСОН «Забота» </t>
  </si>
  <si>
    <t xml:space="preserve">АНО ЦСОН «Изгелек» </t>
  </si>
  <si>
    <t xml:space="preserve">АНО ЦСОН «Изге уй» </t>
  </si>
  <si>
    <t xml:space="preserve">АНО ЦСОН «Исток» </t>
  </si>
  <si>
    <t xml:space="preserve">АНО ЦСОН «Ихлас» </t>
  </si>
  <si>
    <t xml:space="preserve">АНО ЦСОН «Милосердие»  </t>
  </si>
  <si>
    <t xml:space="preserve">АНО ЦСОН «Мир добра»  </t>
  </si>
  <si>
    <t xml:space="preserve">АНО ЦСОН «Мурадым» </t>
  </si>
  <si>
    <t xml:space="preserve">АНО ЦСОН «Надежда плюс» </t>
  </si>
  <si>
    <t xml:space="preserve">АНО ЦСОН «Наша забота» </t>
  </si>
  <si>
    <t xml:space="preserve">АНО ЦСОН «Нур» </t>
  </si>
  <si>
    <t xml:space="preserve">АНО ЦСОН «Отрада» </t>
  </si>
  <si>
    <t xml:space="preserve">АНО ЦСОН «Очаг» </t>
  </si>
  <si>
    <t xml:space="preserve">АНО ЦСОН «Поколение» </t>
  </si>
  <si>
    <t xml:space="preserve">АНО ЦСОН «Радуга»  </t>
  </si>
  <si>
    <t xml:space="preserve">АНО ЦСОН «Рассвет» </t>
  </si>
  <si>
    <t xml:space="preserve">АНО ЦСОН «Родник добра» </t>
  </si>
  <si>
    <t xml:space="preserve">АНО ЦСОН «Родник» </t>
  </si>
  <si>
    <t>АНО ЦСОН «Содействие»</t>
  </si>
  <si>
    <t xml:space="preserve">АНО ЦСОН «Твори добро» </t>
  </si>
  <si>
    <t xml:space="preserve">АНО ЦСОН «Территория добра» </t>
  </si>
  <si>
    <t xml:space="preserve">АНО ЦСОН «Участие» </t>
  </si>
  <si>
    <t xml:space="preserve"> АНО ЦСОН «Феникс» </t>
  </si>
  <si>
    <t>г. Янаул РБ</t>
  </si>
  <si>
    <t>Хайбуллинский район РБ</t>
  </si>
  <si>
    <t xml:space="preserve">г.Ишимбай </t>
  </si>
  <si>
    <t>Ишимбайский район  РБ</t>
  </si>
  <si>
    <t>Янаульский район РБ</t>
  </si>
  <si>
    <t xml:space="preserve"> г.Белорецк</t>
  </si>
  <si>
    <t>Белорецкий район РБ</t>
  </si>
  <si>
    <t>Бурзянский район РБ</t>
  </si>
  <si>
    <t>г. Благовещенск</t>
  </si>
  <si>
    <t>Благовещенский район РБ</t>
  </si>
  <si>
    <t>Караидельский район РБ</t>
  </si>
  <si>
    <t>г. Агидель</t>
  </si>
  <si>
    <t>г. Нефтекамск</t>
  </si>
  <si>
    <t>Давлекановский район РБ</t>
  </si>
  <si>
    <t xml:space="preserve">г.Давлеканово </t>
  </si>
  <si>
    <t>Октябрьский район ГО г. Уфа</t>
  </si>
  <si>
    <t>Учалинский район РБ</t>
  </si>
  <si>
    <t>Калтасинский район РБ</t>
  </si>
  <si>
    <t>Стелитамакский район РБ</t>
  </si>
  <si>
    <t xml:space="preserve">г. Стерлитамак </t>
  </si>
  <si>
    <t>Уфимский район РБ</t>
  </si>
  <si>
    <t>Белебеевский район РБ</t>
  </si>
  <si>
    <t xml:space="preserve">г.Белебей </t>
  </si>
  <si>
    <t>Ермекеевский район РБ</t>
  </si>
  <si>
    <t>г. Октябрьский РБ</t>
  </si>
  <si>
    <t>Илишевский район РБ</t>
  </si>
  <si>
    <t xml:space="preserve"> г.Бирск</t>
  </si>
  <si>
    <t>Мишкинский район РБ</t>
  </si>
  <si>
    <t>Нуримановский район РБ</t>
  </si>
  <si>
    <t>Салаватский район РБ</t>
  </si>
  <si>
    <t>Иглинский район РБ</t>
  </si>
  <si>
    <t>г. Салават</t>
  </si>
  <si>
    <t>Стерлибашевский район РБ</t>
  </si>
  <si>
    <t>г. Кумертау РБ</t>
  </si>
  <si>
    <t>Советский район ГО г. Уфа</t>
  </si>
  <si>
    <t>Кушнаренковский район РБ</t>
  </si>
  <si>
    <t>Бижбулякский район РБ</t>
  </si>
  <si>
    <t>Дюртюлинский район РБ</t>
  </si>
  <si>
    <t xml:space="preserve"> г.Дюртюли </t>
  </si>
  <si>
    <t>Кировский район ГО г. Уфа</t>
  </si>
  <si>
    <t>г.Сибай РБ</t>
  </si>
  <si>
    <t>Балтачевский район РБ</t>
  </si>
  <si>
    <t>г.Туймазы</t>
  </si>
  <si>
    <t>Туймазинский район РБ</t>
  </si>
  <si>
    <t>Альшеевский район РБ</t>
  </si>
  <si>
    <t>Бакалинский район РБ</t>
  </si>
  <si>
    <t>Краснокамский район РБ</t>
  </si>
  <si>
    <t>Татышлинский район РБ</t>
  </si>
  <si>
    <t>Кугарчинский район РБ</t>
  </si>
  <si>
    <t>Ленинский район ГО г. Уфа</t>
  </si>
  <si>
    <t>Шаранский район РБ</t>
  </si>
  <si>
    <t>Зианчуринский район РБ</t>
  </si>
  <si>
    <t>Зилаирский район РБ</t>
  </si>
  <si>
    <t>Дуванский район РБ</t>
  </si>
  <si>
    <t>Кигинский район РБ</t>
  </si>
  <si>
    <t>Бураевский район РБ</t>
  </si>
  <si>
    <t>Куюргазинский район РБ</t>
  </si>
  <si>
    <t>Чишминский район РБ</t>
  </si>
  <si>
    <t>Аургазинский район РБ</t>
  </si>
  <si>
    <t>Кармаскалинский район РБ</t>
  </si>
  <si>
    <t>Гафурийский район РБ</t>
  </si>
  <si>
    <t>Калининский район ГО г. Уфа</t>
  </si>
  <si>
    <t>Миякинский район РБ</t>
  </si>
  <si>
    <t>Аскинский район РБ</t>
  </si>
  <si>
    <t>Мечетлинский район РБ</t>
  </si>
  <si>
    <t>Благоварский район РБ</t>
  </si>
  <si>
    <t>Буздякский районы РБ</t>
  </si>
  <si>
    <t>Чекмагушевский район РБ</t>
  </si>
  <si>
    <t>Белокатайский  район РБ</t>
  </si>
  <si>
    <t>Орджоникидзевский район ГО г. Уфа</t>
  </si>
  <si>
    <t>Демский район ГО г. Уфа</t>
  </si>
  <si>
    <t>Выбираем наименование по стрелки из окна</t>
  </si>
  <si>
    <t>ПРОВЕРКА ОТЧЕТА</t>
  </si>
  <si>
    <t>пусто</t>
  </si>
  <si>
    <t>Исполнитель  Тел.</t>
  </si>
  <si>
    <t xml:space="preserve">Исполнитель: </t>
  </si>
  <si>
    <t xml:space="preserve"> телефон: </t>
  </si>
  <si>
    <t>месяцев</t>
  </si>
  <si>
    <t>1. Социально-бытовые услуги</t>
  </si>
  <si>
    <t>Покупка за счет средств получателя  социальных услуг и доставка на дом продуктов питания (за исключением алкогольной продукции), горячих готовых блюд, промышленных товаров первой необходимости, средств санитарии и гигиены, средств ухода, книг, газет, журналов.</t>
  </si>
  <si>
    <t>покупка за счёт средств получателя социальных услуг и доставка на дом продуктов питания (за исключением алкогольной продукции), горячих готовых блюд</t>
  </si>
  <si>
    <t xml:space="preserve">покупка за счет средств получателя социальных услуг и доставка на дом промышленных товаров первой необходимости, средств санитарии и гигиены, средств ухода </t>
  </si>
  <si>
    <t xml:space="preserve">покупка за счет средств получателя социальных услуг и доставка на дом книг, газет, журналов </t>
  </si>
  <si>
    <t xml:space="preserve">Помощь в приготовлении пищи. </t>
  </si>
  <si>
    <t>Приготовление пищи лицам, не способным по состоянию здоровья самостоятельно готовить.</t>
  </si>
  <si>
    <t xml:space="preserve">Кормление получателей социальных услуг, не способных по состоянию здоровья самостоятельно принимать пищу. </t>
  </si>
  <si>
    <t xml:space="preserve">Предоставление санитарно-гигиенических услуг лицам, не способным по состоянию здоровья самостоятельно выполнять их. </t>
  </si>
  <si>
    <t xml:space="preserve">Содействие в получении медицинских услуг на базе медицинских организаций. </t>
  </si>
  <si>
    <t xml:space="preserve">Обеспечение временного ухода (кратковременного присмотра) за инвалидом, ребенком (детьми). </t>
  </si>
  <si>
    <t xml:space="preserve">Содействие в посещении театров, выставок и других культурных мероприятий, в том числе в сопровождении социального работника (услуга предоставляется в рабочее время). </t>
  </si>
  <si>
    <t>Уборка жилых помещений</t>
  </si>
  <si>
    <t>Сдача за счет средств получателя социальных услуг вещей в стирку, химчистку, ремонт, обратная их доставка</t>
  </si>
  <si>
    <t xml:space="preserve">Оказание за счет средств получателя социальных услуг прачечных услуг (стирка белья, глажка). 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</si>
  <si>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водой.</t>
  </si>
  <si>
    <t xml:space="preserve">Предоставление услуг по обработке приусадебного участка, а также оказание услуг и выполнение работ, обеспечивающих жизнедеятельность получателей социальных услуг, проживающих в жилых помещениях, не обеспеченных инженерными системами. </t>
  </si>
  <si>
    <t>Содействие в организации и проведении ремонта жилых помещений.</t>
  </si>
  <si>
    <t xml:space="preserve">Оплата за счет средств получателя социальных услуг жилищно-коммунальных услуг и услуг связи. </t>
  </si>
  <si>
    <t xml:space="preserve">Отправка за счет средств получателя социальных услуг почтовой корреспонденции, помощь в написании и прочтении писем, в том числе электронных. </t>
  </si>
  <si>
    <t xml:space="preserve">Содействие в организации ритуальных услуг либо организация ритуальных услуг при отсутствии у умерших получателей социальных услуг родственников или их отказе заняться погребением. </t>
  </si>
  <si>
    <t xml:space="preserve">Оказание помощи в освоении и выполнении посильных физических упражнений.  </t>
  </si>
  <si>
    <t xml:space="preserve">Содействие в госпитализации получателей социальных услуг, сопровождение в медицинские организации. </t>
  </si>
  <si>
    <t xml:space="preserve">Содействие в обеспечении по рецептам врачей лекарственными препаратами для медицинского применения и медицинскими изделиями. </t>
  </si>
  <si>
    <t>Содействие в прохождении медико-социальной экспертизы.</t>
  </si>
  <si>
    <t xml:space="preserve">Содействие в получении путевок на санаторно-курортное лечение. </t>
  </si>
  <si>
    <t xml:space="preserve">Содействие в получении зубопротезной и протезно-ортопедической помощи, а также в обеспечении техническими средствами реабилитации и ухода. </t>
  </si>
  <si>
    <t>Оказание первой помощи до оказания медицинской помощи. Оказание услуги включает определение причин, вызвавших экстренную ситуацию, и мероприятия по оказанию получателю социальных услуг первой помощи, вызов бригады скорой помощи.</t>
  </si>
  <si>
    <t xml:space="preserve">Вызов врача на дом. Оказание услуги включает вызов врача на дом по телефону или с использованием сети Интернет </t>
  </si>
  <si>
    <t>3. Социально-педагогические виды услуги</t>
  </si>
  <si>
    <t xml:space="preserve"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направленным на развитие личности. </t>
  </si>
  <si>
    <t>Содействие в организации обучения детей-инвалидов с нарушениями слуха, их родителей и других заинтересованных лиц языку жестов.</t>
  </si>
  <si>
    <t>Обучение родственников практическим навыкам общего ухода за тяжелобольными получателями социальных услуг. Оказание услуги включает:</t>
  </si>
  <si>
    <t>Содействие в предоставлении услуг по переводу на язык жестов в соответствии с индивидуальными программами реабилитации или абилитации инвалидов (детей-инвалидов).</t>
  </si>
  <si>
    <t>4. Социально-психологические услуги</t>
  </si>
  <si>
    <t xml:space="preserve">Оказание психологической (экстренной психологической) помощи, в том числе гражданам, осуществляющим уход на дому за тяжелобольными получателями социальных услуг. </t>
  </si>
  <si>
    <t xml:space="preserve">Социально-психологическое сопровождение. </t>
  </si>
  <si>
    <t xml:space="preserve">5. Социально-трудовые услуги
</t>
  </si>
  <si>
    <t>Оказание помощи в получении услуг по трудоустройству в специализированных организациях.</t>
  </si>
  <si>
    <t xml:space="preserve">Организация помощи в получении образования и (или) профессии инвалидами (детьми-инвалидами) в соответствии с их способностями. </t>
  </si>
  <si>
    <t xml:space="preserve">Содействие в организации труда инвалидов и членов их семей на дому. </t>
  </si>
  <si>
    <r>
      <rPr>
        <b/>
        <sz val="12"/>
        <rFont val="Times New Roman"/>
        <family val="1"/>
      </rPr>
      <t>6. Социально-правовые услуги</t>
    </r>
    <r>
      <rPr>
        <sz val="12"/>
        <rFont val="Times New Roman"/>
        <family val="1"/>
      </rPr>
      <t xml:space="preserve">
</t>
    </r>
  </si>
  <si>
    <t>Содействие в получении бесплатной юридической помощи в рамках государственной системы бесплатной юридической помощи.</t>
  </si>
  <si>
    <t xml:space="preserve">Содействие в оформлении документов для получения направления в организации стационарного социального обслуживания при наличии соответствующих показаний. </t>
  </si>
  <si>
    <t>Оказание помощи в оформлении и восстановлении документов получателей социальных услуг.</t>
  </si>
  <si>
    <t xml:space="preserve">Содействие в получении мер социальной поддержки, установленных законодательством. 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</si>
  <si>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</si>
  <si>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Обучение инвалидов (детей-инвалидов) пользованию средствами ухода и техническими средствами реабилитации. </t>
  </si>
  <si>
    <t xml:space="preserve">Оказание помощи в обучении навыкам компьютерной грамотности. </t>
  </si>
  <si>
    <t>из пункта 1.3 участники Великой Отечественной войны</t>
  </si>
  <si>
    <t>из пункта 1.3 инвалиды Великой Отечественной войны</t>
  </si>
  <si>
    <t>из пункта 1.3 труженики тыла</t>
  </si>
  <si>
    <t xml:space="preserve"> 2020</t>
  </si>
  <si>
    <t>20</t>
  </si>
  <si>
    <t>АНО ЦСОН  "Баймак"</t>
  </si>
  <si>
    <t>г.Бамайк</t>
  </si>
  <si>
    <t>АНО ЦСОН "Баймак"</t>
  </si>
  <si>
    <t xml:space="preserve">Баймакский </t>
  </si>
  <si>
    <t>АНО ЦСОН "Гармония"</t>
  </si>
  <si>
    <t>г.Мелеуз</t>
  </si>
  <si>
    <t>АНО ЦСОН "Дом"</t>
  </si>
  <si>
    <t>АНО ЦСОН "Заботливое сердце"</t>
  </si>
  <si>
    <t>Федоровский район РБ</t>
  </si>
  <si>
    <t>АНО ЦСОН "Ихтирам"</t>
  </si>
  <si>
    <t>Учалы</t>
  </si>
  <si>
    <t>АНО ЦСОН "Надежда"</t>
  </si>
  <si>
    <t xml:space="preserve">АНО ЦСОН «Преображенск» </t>
  </si>
  <si>
    <t xml:space="preserve">АНО ЦСОН "Социум" </t>
  </si>
  <si>
    <t>АНО ЦСОН "Семья"</t>
  </si>
  <si>
    <t xml:space="preserve"> АНО ЦСОН «Ярдам»</t>
  </si>
  <si>
    <t>АНО ЦСОН "Ярзам"</t>
  </si>
  <si>
    <t>АНО ЦСОН "Луч надежды"</t>
  </si>
  <si>
    <t>Архангельский район РБ</t>
  </si>
  <si>
    <t xml:space="preserve">АНО ЦСОН «Академия добра» </t>
  </si>
  <si>
    <t>Мелеузовский район</t>
  </si>
  <si>
    <t>Бирский район  РБ</t>
  </si>
  <si>
    <t>Абзелиловский район РБ</t>
  </si>
  <si>
    <t xml:space="preserve">ОТЧЕТ
о достижении значений иных показателей, которые заявлены победителем конкурса согласно приложению № 1 к Порядку предоставления субсидий за счет средств бюджета Республики Башкортостан некоммерческим организациям, не являющимся государственными (муниципальными) учреждениями, оказывающим государственную услугу «Предоставление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услуг», утвержденному постановлением Правительства Республики Башкортостан от 27 августа 2014 года № 402,
</t>
  </si>
  <si>
    <t>(наименование  организации)</t>
  </si>
  <si>
    <t>доля средств, полученных от деятельности по предоставлению гражданам услуг, указанных в Перечне социальных услуг по видам социальных услуг, предоставляемых поставщиками социальных услуг в Республике Башкортостан, утвержден Законом Республики Башкортостан от 28 ноября 2014 года № 155-з «О социальном обслуживании граждан в Республике Башкортостан» (далее – Перечень), и предоставляемых в соответствии с законодательством на условиях полной или частичной оплаты за период, соответствующий периоду заключения договора о предоставлении субсидии за счет средств бюджета Республики Башкортостан, которые планируется направить на оплату труда специалистов по социальной работе, социальных работников, в общем объеме поступлений от предоставления гражданам услуг, указанных в Перечне, в соответствии с законодательством на условиях полной или частичной оплаты за период, соответствующий периоду заключения договора о предоставлении субсидии за счет средств бюджета Республики Башкортостан, %</t>
  </si>
  <si>
    <t>%</t>
  </si>
  <si>
    <t>Достоверность представляемых сведений гарантируем:</t>
  </si>
  <si>
    <t xml:space="preserve">Руководитель  </t>
  </si>
  <si>
    <t xml:space="preserve">                                               </t>
  </si>
  <si>
    <t xml:space="preserve">    (подпись)</t>
  </si>
  <si>
    <t xml:space="preserve">Главный бухгалтер </t>
  </si>
  <si>
    <t xml:space="preserve">                           </t>
  </si>
  <si>
    <t>(при наличии)</t>
  </si>
  <si>
    <t>за 2020 г.</t>
  </si>
  <si>
    <t>Сведения о получателях социальных услуг за  12 месяцев  2020 год</t>
  </si>
  <si>
    <t>12 месяцев</t>
  </si>
  <si>
    <t>по состоянию на 1 января 2021 года</t>
  </si>
  <si>
    <t>численность обслуженных граждан, признанных нуждающимися в социальном обслуживании на дому, проживающих на территории муниципального района, городского округа Республики Башкортостан, на оказание социальных услуг которым предоставлена субсидия&lt;*&gt;</t>
  </si>
  <si>
    <t>оценка уровня удовлетворенности обслуженных граждан, признанных нуждающимися в социальном обслуживании на дому, проживающих на территории обслуживания, на оказание социальных услуг которым предоставлена субсидия</t>
  </si>
  <si>
    <t>* вне зависимости от количества заключенных с каждым гражданином договоров</t>
  </si>
  <si>
    <t xml:space="preserve">ОТЧЕТ
о достижении значений показателей результативности
</t>
  </si>
  <si>
    <t xml:space="preserve">ОТЧЕТ
о расходах, источником финансового
обеспечения которых является Субсидия
на «01» января 2021 г.
</t>
  </si>
  <si>
    <t>СВЕДЕНИЯ О ПОЛУСТАЦИОНАРНЫХ ОРГАНИЗАЦИЯХ СОЦИАЛЬНОГООБСЛУЖИВАНИЯ, ОРГАНИЗАЦИЯХ, ОСУЩЕСТВЛЯЮЩИХ СОЦИАЛЬНОЕ ОБСЛУЖИВАНИЕ В ФОРМЕ СОЦИАЛЬНОГО ОБСЛУЖИВАНИЯ НА ДОМУ  на 1 января 2021 г.</t>
  </si>
  <si>
    <t>Я.Г.Халилова</t>
  </si>
  <si>
    <t>Н.А.Попок</t>
  </si>
  <si>
    <t>АНО ЦСОН " Участие"</t>
  </si>
  <si>
    <t>Исполнитель  Маликова З.З.</t>
  </si>
  <si>
    <t xml:space="preserve"> телефон  34750 22660 </t>
  </si>
  <si>
    <t>Маликова З.З.</t>
  </si>
  <si>
    <t>834750 22660</t>
  </si>
  <si>
    <t>Маликова Залия Закиевна</t>
  </si>
  <si>
    <t>Муниципальный район Белокатайский Район РБ</t>
  </si>
  <si>
    <t>телефон 834750 22660</t>
  </si>
  <si>
    <t xml:space="preserve"> Тел. 834750 22660</t>
  </si>
  <si>
    <t>34750 22660</t>
  </si>
  <si>
    <t>Исполнитель   Маликова З.З.</t>
  </si>
  <si>
    <t>Тел.   834750 22660</t>
  </si>
  <si>
    <t>лицевые счета;</t>
  </si>
  <si>
    <t>лицевые счета; 42,45 14.02; 107,110 13.03; 144,147 14.04; 200,203 15.05; 261,263,267 11.06; 323 27.07; 355 07.08; 406 07.09; 435,439 07.10; 509,512 10.11; 557,560 07.12; 602,605 28.12;</t>
  </si>
  <si>
    <t>487 29.10;</t>
  </si>
  <si>
    <t>40,43 14.02; 106,109 13.03; 143,146 14.04; 199,202 15.05; 262,266 11.06; 322 27.07; 354 07.08; 405 07.09; 404 07.09; 434,438 07.10; 508,511 10.11; 556,559 07.12; 603,604 28.12;</t>
  </si>
  <si>
    <t>5 20.01; 52,53 17.02; 83,84 05.03; 99,100 12.03;161,162 14.04; 212,213 20.05; 256,257 11.06; 294 30.06; 311,312 14.07; 370,371 14.08; 399,400 07.09; 451-452 13.10; 466 20.10; 525- 526 16.11; 573-574 17.12; 584 18.12; 597,598 23.12;</t>
  </si>
  <si>
    <t xml:space="preserve">65 26.02; 89 06.03; </t>
  </si>
  <si>
    <t>16-18 31.01; 46-51 17.02; 81 05.03; 96,101 12.03; 97,98 12.03; 153-158 14.04; 189 30.04;  208- 210 15.05; 246-247 11.06; 252 11.06; 274-275 15.06; 308  14.07; 304-305 14.07; 335 03.08; 366-367 14.08; 393 04.09; 413,414 22.09;
447-450 13.10; 492-493 30.10; 527-528 16.11; 529 16.11;  540 30.11; 575-576  17.12; 577 17.12; 596 23.12;</t>
  </si>
  <si>
    <t>64 25.02; 173 19.04;</t>
  </si>
  <si>
    <t>лицевые счета; 45 14.02; 110 13.03; 147 14.04; 200 15.05; 266 11.06; 103 12.03; 251 11.06; 334 03.08; 455 13.10; 460 13.10; 489 29.10; 439 07.10; 512 10.11; 560 07.12; 605 28.12; 578 17.12;</t>
  </si>
  <si>
    <t>6 23.01; 82 05.03; 102,103 12.03; 222 26.05; 295 30.06; 304 14.07; 426 28.09; 457 13.10; 460 13.10; 496 03.11; 588 23.12;</t>
  </si>
  <si>
    <t xml:space="preserve">138 31.03; 174 21.04; </t>
  </si>
  <si>
    <t>54 17.02; 171 20.04; 186 30.04; 230 28.05; 277 18.06; 293 30.06; 336 03.08; 490 29.10; 546 04.12; 567 14.12; 581 17.12; 583 18.12;</t>
  </si>
  <si>
    <t>Попок Н.А.</t>
  </si>
  <si>
    <t>8(34750)2-11-99</t>
  </si>
  <si>
    <t>НДС налогового агента</t>
  </si>
  <si>
    <t>материальных запасов</t>
  </si>
  <si>
    <t>Работы, услуги по содержанию имущества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</si>
</sst>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_(&quot;р.&quot;* #,##0.00_);_(&quot;р.&quot;* \(#,##0.00\);_(&quot;р.&quot;* &quot;-&quot;??_);_(@_)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10"/>
      <name val="Calibri"/>
      <family val="2"/>
    </font>
    <font>
      <sz val="11"/>
      <color indexed="30"/>
      <name val="Times New Roman"/>
      <family val="1"/>
    </font>
    <font>
      <sz val="12"/>
      <color indexed="60"/>
      <name val="Times New Roman"/>
      <family val="1"/>
    </font>
    <font>
      <sz val="24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25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12"/>
      <name val="Calibri"/>
      <family val="2"/>
    </font>
    <font>
      <u val="single"/>
      <sz val="11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sz val="8"/>
      <color indexed="8"/>
      <name val="Arial"/>
      <family val="2"/>
    </font>
    <font>
      <sz val="12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24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24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DF8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8" fillId="21" borderId="0" applyNumberFormat="0" applyBorder="0" applyAlignment="0" applyProtection="0"/>
    <xf numFmtId="0" fontId="68" fillId="22" borderId="0" applyNumberFormat="0" applyBorder="0" applyAlignment="0" applyProtection="0"/>
    <xf numFmtId="0" fontId="8" fillId="23" borderId="0" applyNumberFormat="0" applyBorder="0" applyAlignment="0" applyProtection="0"/>
    <xf numFmtId="0" fontId="68" fillId="24" borderId="0" applyNumberFormat="0" applyBorder="0" applyAlignment="0" applyProtection="0"/>
    <xf numFmtId="0" fontId="8" fillId="25" borderId="0" applyNumberFormat="0" applyBorder="0" applyAlignment="0" applyProtection="0"/>
    <xf numFmtId="0" fontId="68" fillId="26" borderId="0" applyNumberFormat="0" applyBorder="0" applyAlignment="0" applyProtection="0"/>
    <xf numFmtId="0" fontId="8" fillId="27" borderId="0" applyNumberFormat="0" applyBorder="0" applyAlignment="0" applyProtection="0"/>
    <xf numFmtId="0" fontId="68" fillId="28" borderId="0" applyNumberFormat="0" applyBorder="0" applyAlignment="0" applyProtection="0"/>
    <xf numFmtId="0" fontId="8" fillId="29" borderId="0" applyNumberFormat="0" applyBorder="0" applyAlignment="0" applyProtection="0"/>
    <xf numFmtId="0" fontId="68" fillId="30" borderId="0" applyNumberFormat="0" applyBorder="0" applyAlignment="0" applyProtection="0"/>
    <xf numFmtId="0" fontId="8" fillId="31" borderId="0" applyNumberFormat="0" applyBorder="0" applyAlignment="0" applyProtection="0"/>
    <xf numFmtId="0" fontId="69" fillId="32" borderId="1" applyNumberFormat="0" applyAlignment="0" applyProtection="0"/>
    <xf numFmtId="0" fontId="9" fillId="33" borderId="2" applyNumberFormat="0" applyAlignment="0" applyProtection="0"/>
    <xf numFmtId="0" fontId="70" fillId="34" borderId="3" applyNumberFormat="0" applyAlignment="0" applyProtection="0"/>
    <xf numFmtId="0" fontId="10" fillId="35" borderId="4" applyNumberFormat="0" applyAlignment="0" applyProtection="0"/>
    <xf numFmtId="0" fontId="71" fillId="34" borderId="1" applyNumberFormat="0" applyAlignment="0" applyProtection="0"/>
    <xf numFmtId="0" fontId="11" fillId="35" borderId="2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3" fillId="0" borderId="5" applyNumberFormat="0" applyFill="0" applyAlignment="0" applyProtection="0"/>
    <xf numFmtId="0" fontId="13" fillId="0" borderId="6" applyNumberFormat="0" applyFill="0" applyAlignment="0" applyProtection="0"/>
    <xf numFmtId="0" fontId="74" fillId="0" borderId="7" applyNumberFormat="0" applyFill="0" applyAlignment="0" applyProtection="0"/>
    <xf numFmtId="0" fontId="14" fillId="0" borderId="8" applyNumberFormat="0" applyFill="0" applyAlignment="0" applyProtection="0"/>
    <xf numFmtId="0" fontId="75" fillId="0" borderId="9" applyNumberFormat="0" applyFill="0" applyAlignment="0" applyProtection="0"/>
    <xf numFmtId="0" fontId="15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16" fillId="0" borderId="12" applyNumberFormat="0" applyFill="0" applyAlignment="0" applyProtection="0"/>
    <xf numFmtId="0" fontId="77" fillId="36" borderId="13" applyNumberFormat="0" applyAlignment="0" applyProtection="0"/>
    <xf numFmtId="0" fontId="17" fillId="37" borderId="14" applyNumberFormat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38" borderId="0" applyNumberFormat="0" applyBorder="0" applyAlignment="0" applyProtection="0"/>
    <xf numFmtId="0" fontId="19" fillId="3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0" fillId="0" borderId="0" applyNumberFormat="0" applyFill="0" applyBorder="0" applyAlignment="0" applyProtection="0"/>
    <xf numFmtId="0" fontId="81" fillId="40" borderId="0" applyNumberFormat="0" applyBorder="0" applyAlignment="0" applyProtection="0"/>
    <xf numFmtId="0" fontId="21" fillId="41" borderId="0" applyNumberFormat="0" applyBorder="0" applyAlignment="0" applyProtection="0"/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2" fillId="43" borderId="16" applyNumberFormat="0" applyFont="0" applyAlignment="0" applyProtection="0"/>
    <xf numFmtId="9" fontId="0" fillId="0" borderId="0" applyFont="0" applyFill="0" applyBorder="0" applyAlignment="0" applyProtection="0"/>
    <xf numFmtId="0" fontId="83" fillId="0" borderId="17" applyNumberFormat="0" applyFill="0" applyAlignment="0" applyProtection="0"/>
    <xf numFmtId="0" fontId="23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44" borderId="0" applyNumberFormat="0" applyBorder="0" applyAlignment="0" applyProtection="0"/>
    <xf numFmtId="0" fontId="25" fillId="45" borderId="0" applyNumberFormat="0" applyBorder="0" applyAlignment="0" applyProtection="0"/>
  </cellStyleXfs>
  <cellXfs count="756">
    <xf numFmtId="0" fontId="0" fillId="0" borderId="0" xfId="0" applyFont="1" applyAlignment="1">
      <alignment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0" fontId="2" fillId="39" borderId="21" xfId="0" applyFont="1" applyFill="1" applyBorder="1" applyAlignment="1" applyProtection="1">
      <alignment/>
      <protection/>
    </xf>
    <xf numFmtId="3" fontId="2" fillId="39" borderId="20" xfId="0" applyNumberFormat="1" applyFont="1" applyFill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31" fillId="0" borderId="24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" fillId="39" borderId="25" xfId="0" applyFont="1" applyFill="1" applyBorder="1" applyAlignment="1" applyProtection="1">
      <alignment horizontal="right"/>
      <protection/>
    </xf>
    <xf numFmtId="0" fontId="2" fillId="39" borderId="22" xfId="0" applyFont="1" applyFill="1" applyBorder="1" applyAlignment="1" applyProtection="1">
      <alignment/>
      <protection/>
    </xf>
    <xf numFmtId="0" fontId="2" fillId="39" borderId="23" xfId="0" applyFont="1" applyFill="1" applyBorder="1" applyAlignment="1" applyProtection="1">
      <alignment/>
      <protection/>
    </xf>
    <xf numFmtId="172" fontId="2" fillId="46" borderId="21" xfId="0" applyNumberFormat="1" applyFont="1" applyFill="1" applyBorder="1" applyAlignment="1" applyProtection="1">
      <alignment/>
      <protection locked="0"/>
    </xf>
    <xf numFmtId="172" fontId="2" fillId="0" borderId="21" xfId="0" applyNumberFormat="1" applyFont="1" applyBorder="1" applyAlignment="1" applyProtection="1">
      <alignment/>
      <protection locked="0"/>
    </xf>
    <xf numFmtId="172" fontId="2" fillId="0" borderId="26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72" fontId="2" fillId="39" borderId="21" xfId="0" applyNumberFormat="1" applyFont="1" applyFill="1" applyBorder="1" applyAlignment="1" applyProtection="1">
      <alignment horizontal="right"/>
      <protection/>
    </xf>
    <xf numFmtId="172" fontId="0" fillId="39" borderId="25" xfId="0" applyNumberFormat="1" applyFill="1" applyBorder="1" applyAlignment="1" applyProtection="1">
      <alignment/>
      <protection/>
    </xf>
    <xf numFmtId="0" fontId="0" fillId="0" borderId="19" xfId="0" applyBorder="1" applyAlignment="1" applyProtection="1">
      <alignment wrapText="1"/>
      <protection locked="0"/>
    </xf>
    <xf numFmtId="3" fontId="0" fillId="39" borderId="19" xfId="0" applyNumberFormat="1" applyFill="1" applyBorder="1" applyAlignment="1" applyProtection="1">
      <alignment/>
      <protection/>
    </xf>
    <xf numFmtId="0" fontId="0" fillId="39" borderId="19" xfId="0" applyNumberFormat="1" applyFill="1" applyBorder="1" applyAlignment="1" applyProtection="1">
      <alignment/>
      <protection/>
    </xf>
    <xf numFmtId="0" fontId="16" fillId="39" borderId="19" xfId="0" applyFont="1" applyFill="1" applyBorder="1" applyAlignment="1" applyProtection="1">
      <alignment/>
      <protection/>
    </xf>
    <xf numFmtId="4" fontId="16" fillId="39" borderId="19" xfId="0" applyNumberFormat="1" applyFont="1" applyFill="1" applyBorder="1" applyAlignment="1" applyProtection="1">
      <alignment/>
      <protection/>
    </xf>
    <xf numFmtId="172" fontId="2" fillId="39" borderId="25" xfId="0" applyNumberFormat="1" applyFont="1" applyFill="1" applyBorder="1" applyAlignment="1" applyProtection="1">
      <alignment/>
      <protection/>
    </xf>
    <xf numFmtId="4" fontId="0" fillId="39" borderId="19" xfId="0" applyNumberFormat="1" applyFill="1" applyBorder="1" applyAlignment="1" applyProtection="1">
      <alignment/>
      <protection/>
    </xf>
    <xf numFmtId="0" fontId="0" fillId="39" borderId="19" xfId="0" applyFill="1" applyBorder="1" applyAlignment="1" applyProtection="1">
      <alignment/>
      <protection/>
    </xf>
    <xf numFmtId="0" fontId="40" fillId="0" borderId="19" xfId="0" applyFont="1" applyBorder="1" applyAlignment="1" applyProtection="1">
      <alignment horizontal="justify" vertical="center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0" fillId="47" borderId="0" xfId="0" applyFill="1" applyAlignment="1" applyProtection="1">
      <alignment/>
      <protection locked="0"/>
    </xf>
    <xf numFmtId="0" fontId="6" fillId="47" borderId="0" xfId="0" applyFont="1" applyFill="1" applyAlignment="1" applyProtection="1">
      <alignment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47" borderId="19" xfId="0" applyFont="1" applyFill="1" applyBorder="1" applyAlignment="1" applyProtection="1">
      <alignment vertical="center" wrapText="1"/>
      <protection locked="0"/>
    </xf>
    <xf numFmtId="4" fontId="2" fillId="47" borderId="19" xfId="0" applyNumberFormat="1" applyFont="1" applyFill="1" applyBorder="1" applyAlignment="1" applyProtection="1">
      <alignment vertical="center" wrapText="1"/>
      <protection locked="0"/>
    </xf>
    <xf numFmtId="4" fontId="2" fillId="47" borderId="28" xfId="0" applyNumberFormat="1" applyFont="1" applyFill="1" applyBorder="1" applyAlignment="1" applyProtection="1">
      <alignment vertical="center" wrapText="1"/>
      <protection locked="0"/>
    </xf>
    <xf numFmtId="4" fontId="0" fillId="47" borderId="19" xfId="0" applyNumberFormat="1" applyFill="1" applyBorder="1" applyAlignment="1" applyProtection="1">
      <alignment/>
      <protection locked="0"/>
    </xf>
    <xf numFmtId="0" fontId="28" fillId="42" borderId="24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 vertical="top"/>
      <protection/>
    </xf>
    <xf numFmtId="0" fontId="28" fillId="42" borderId="0" xfId="0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 vertical="top"/>
      <protection/>
    </xf>
    <xf numFmtId="0" fontId="0" fillId="42" borderId="0" xfId="0" applyFill="1" applyAlignment="1" applyProtection="1">
      <alignment/>
      <protection locked="0"/>
    </xf>
    <xf numFmtId="0" fontId="0" fillId="42" borderId="0" xfId="0" applyFill="1" applyAlignment="1" applyProtection="1">
      <alignment/>
      <protection/>
    </xf>
    <xf numFmtId="0" fontId="28" fillId="42" borderId="0" xfId="0" applyFont="1" applyFill="1" applyAlignment="1" applyProtection="1">
      <alignment/>
      <protection/>
    </xf>
    <xf numFmtId="0" fontId="12" fillId="42" borderId="0" xfId="0" applyFont="1" applyFill="1" applyAlignment="1" applyProtection="1">
      <alignment/>
      <protection/>
    </xf>
    <xf numFmtId="0" fontId="40" fillId="42" borderId="0" xfId="0" applyFont="1" applyFill="1" applyAlignment="1" applyProtection="1">
      <alignment horizontal="justify" vertical="center"/>
      <protection locked="0"/>
    </xf>
    <xf numFmtId="0" fontId="2" fillId="42" borderId="0" xfId="0" applyFont="1" applyFill="1" applyAlignment="1" applyProtection="1">
      <alignment/>
      <protection locked="0"/>
    </xf>
    <xf numFmtId="0" fontId="31" fillId="42" borderId="0" xfId="0" applyFont="1" applyFill="1" applyAlignment="1" applyProtection="1">
      <alignment horizontal="center" vertical="top"/>
      <protection/>
    </xf>
    <xf numFmtId="0" fontId="2" fillId="42" borderId="0" xfId="0" applyFont="1" applyFill="1" applyAlignment="1" applyProtection="1">
      <alignment/>
      <protection/>
    </xf>
    <xf numFmtId="3" fontId="0" fillId="42" borderId="19" xfId="0" applyNumberFormat="1" applyFill="1" applyBorder="1" applyAlignment="1" applyProtection="1">
      <alignment/>
      <protection/>
    </xf>
    <xf numFmtId="0" fontId="86" fillId="0" borderId="0" xfId="0" applyFont="1" applyAlignment="1" applyProtection="1">
      <alignment/>
      <protection locked="0"/>
    </xf>
    <xf numFmtId="0" fontId="86" fillId="0" borderId="19" xfId="0" applyFont="1" applyBorder="1" applyAlignment="1" applyProtection="1">
      <alignment wrapText="1"/>
      <protection locked="0"/>
    </xf>
    <xf numFmtId="0" fontId="87" fillId="0" borderId="19" xfId="0" applyFont="1" applyBorder="1" applyAlignment="1" applyProtection="1">
      <alignment vertical="top" wrapText="1"/>
      <protection locked="0"/>
    </xf>
    <xf numFmtId="0" fontId="86" fillId="0" borderId="0" xfId="0" applyFont="1" applyAlignment="1" applyProtection="1">
      <alignment wrapText="1"/>
      <protection locked="0"/>
    </xf>
    <xf numFmtId="0" fontId="86" fillId="0" borderId="19" xfId="0" applyFont="1" applyBorder="1" applyAlignment="1" applyProtection="1">
      <alignment horizontal="center"/>
      <protection locked="0"/>
    </xf>
    <xf numFmtId="0" fontId="88" fillId="0" borderId="19" xfId="0" applyFont="1" applyBorder="1" applyAlignment="1" applyProtection="1">
      <alignment horizontal="center" wrapText="1"/>
      <protection locked="0"/>
    </xf>
    <xf numFmtId="0" fontId="87" fillId="0" borderId="19" xfId="0" applyFont="1" applyBorder="1" applyAlignment="1" applyProtection="1">
      <alignment horizontal="center" vertical="top" wrapText="1"/>
      <protection locked="0"/>
    </xf>
    <xf numFmtId="0" fontId="86" fillId="48" borderId="19" xfId="0" applyFont="1" applyFill="1" applyBorder="1" applyAlignment="1" applyProtection="1">
      <alignment/>
      <protection locked="0"/>
    </xf>
    <xf numFmtId="0" fontId="86" fillId="0" borderId="19" xfId="0" applyFont="1" applyBorder="1" applyAlignment="1" applyProtection="1">
      <alignment/>
      <protection locked="0"/>
    </xf>
    <xf numFmtId="0" fontId="87" fillId="0" borderId="19" xfId="0" applyFont="1" applyBorder="1" applyAlignment="1" applyProtection="1">
      <alignment horizontal="center" wrapText="1"/>
      <protection locked="0"/>
    </xf>
    <xf numFmtId="0" fontId="86" fillId="0" borderId="19" xfId="0" applyFont="1" applyFill="1" applyBorder="1" applyAlignment="1" applyProtection="1">
      <alignment/>
      <protection locked="0"/>
    </xf>
    <xf numFmtId="0" fontId="87" fillId="0" borderId="19" xfId="0" applyFont="1" applyBorder="1" applyAlignment="1" applyProtection="1">
      <alignment horizontal="left" vertical="top" wrapText="1" indent="1"/>
      <protection locked="0"/>
    </xf>
    <xf numFmtId="0" fontId="87" fillId="0" borderId="19" xfId="0" applyFont="1" applyFill="1" applyBorder="1" applyAlignment="1" applyProtection="1">
      <alignment horizontal="center" vertical="top" wrapText="1"/>
      <protection locked="0"/>
    </xf>
    <xf numFmtId="0" fontId="87" fillId="0" borderId="19" xfId="0" applyFont="1" applyBorder="1" applyAlignment="1" applyProtection="1">
      <alignment wrapText="1"/>
      <protection locked="0"/>
    </xf>
    <xf numFmtId="0" fontId="86" fillId="0" borderId="19" xfId="0" applyFont="1" applyBorder="1" applyAlignment="1" applyProtection="1">
      <alignment horizontal="center" vertical="center"/>
      <protection locked="0"/>
    </xf>
    <xf numFmtId="0" fontId="86" fillId="0" borderId="19" xfId="0" applyFont="1" applyBorder="1" applyAlignment="1" applyProtection="1">
      <alignment vertical="center"/>
      <protection locked="0"/>
    </xf>
    <xf numFmtId="0" fontId="86" fillId="0" borderId="19" xfId="0" applyFont="1" applyBorder="1" applyAlignment="1" applyProtection="1">
      <alignment vertical="center" wrapText="1"/>
      <protection locked="0"/>
    </xf>
    <xf numFmtId="0" fontId="89" fillId="0" borderId="0" xfId="0" applyFont="1" applyAlignment="1" applyProtection="1">
      <alignment horizontal="center" wrapText="1"/>
      <protection locked="0"/>
    </xf>
    <xf numFmtId="0" fontId="86" fillId="0" borderId="19" xfId="0" applyFont="1" applyBorder="1" applyAlignment="1" applyProtection="1">
      <alignment vertical="top" wrapText="1"/>
      <protection locked="0"/>
    </xf>
    <xf numFmtId="0" fontId="86" fillId="0" borderId="0" xfId="0" applyFont="1" applyAlignment="1" applyProtection="1">
      <alignment vertical="top" wrapText="1"/>
      <protection locked="0"/>
    </xf>
    <xf numFmtId="0" fontId="86" fillId="0" borderId="0" xfId="0" applyFont="1" applyAlignment="1" applyProtection="1">
      <alignment horizontal="center"/>
      <protection locked="0"/>
    </xf>
    <xf numFmtId="0" fontId="89" fillId="0" borderId="0" xfId="0" applyFont="1" applyAlignment="1" applyProtection="1">
      <alignment/>
      <protection locked="0"/>
    </xf>
    <xf numFmtId="0" fontId="86" fillId="0" borderId="19" xfId="0" applyFont="1" applyBorder="1" applyAlignment="1" applyProtection="1">
      <alignment horizontal="center" wrapText="1"/>
      <protection locked="0"/>
    </xf>
    <xf numFmtId="0" fontId="86" fillId="48" borderId="19" xfId="0" applyFont="1" applyFill="1" applyBorder="1" applyAlignment="1" applyProtection="1">
      <alignment/>
      <protection/>
    </xf>
    <xf numFmtId="0" fontId="86" fillId="0" borderId="19" xfId="0" applyFont="1" applyFill="1" applyBorder="1" applyAlignment="1" applyProtection="1">
      <alignment/>
      <protection/>
    </xf>
    <xf numFmtId="0" fontId="87" fillId="48" borderId="19" xfId="0" applyFont="1" applyFill="1" applyBorder="1" applyAlignment="1" applyProtection="1">
      <alignment horizontal="right" wrapText="1"/>
      <protection/>
    </xf>
    <xf numFmtId="0" fontId="86" fillId="0" borderId="0" xfId="0" applyFont="1" applyAlignment="1" applyProtection="1">
      <alignment/>
      <protection/>
    </xf>
    <xf numFmtId="0" fontId="86" fillId="42" borderId="19" xfId="0" applyFont="1" applyFill="1" applyBorder="1" applyAlignment="1" applyProtection="1">
      <alignment/>
      <protection/>
    </xf>
    <xf numFmtId="4" fontId="12" fillId="42" borderId="0" xfId="0" applyNumberFormat="1" applyFont="1" applyFill="1" applyAlignment="1" applyProtection="1">
      <alignment/>
      <protection locked="0"/>
    </xf>
    <xf numFmtId="0" fontId="2" fillId="42" borderId="19" xfId="0" applyFont="1" applyFill="1" applyBorder="1" applyAlignment="1" applyProtection="1">
      <alignment horizontal="center" vertical="center" wrapText="1"/>
      <protection/>
    </xf>
    <xf numFmtId="4" fontId="2" fillId="42" borderId="19" xfId="0" applyNumberFormat="1" applyFont="1" applyFill="1" applyBorder="1" applyAlignment="1" applyProtection="1">
      <alignment vertical="center" wrapText="1"/>
      <protection/>
    </xf>
    <xf numFmtId="0" fontId="2" fillId="42" borderId="19" xfId="0" applyFont="1" applyFill="1" applyBorder="1" applyAlignment="1" applyProtection="1">
      <alignment vertical="center" wrapText="1"/>
      <protection/>
    </xf>
    <xf numFmtId="0" fontId="2" fillId="42" borderId="28" xfId="0" applyFont="1" applyFill="1" applyBorder="1" applyAlignment="1" applyProtection="1">
      <alignment horizontal="center" vertical="center" wrapText="1"/>
      <protection/>
    </xf>
    <xf numFmtId="0" fontId="4" fillId="42" borderId="0" xfId="0" applyFont="1" applyFill="1" applyAlignment="1" applyProtection="1">
      <alignment/>
      <protection/>
    </xf>
    <xf numFmtId="0" fontId="49" fillId="42" borderId="0" xfId="0" applyFont="1" applyFill="1" applyAlignment="1" applyProtection="1">
      <alignment vertical="center"/>
      <protection/>
    </xf>
    <xf numFmtId="4" fontId="35" fillId="42" borderId="19" xfId="0" applyNumberFormat="1" applyFont="1" applyFill="1" applyBorder="1" applyAlignment="1" applyProtection="1">
      <alignment horizontal="center" vertical="center" wrapText="1"/>
      <protection/>
    </xf>
    <xf numFmtId="0" fontId="35" fillId="42" borderId="19" xfId="0" applyFont="1" applyFill="1" applyBorder="1" applyAlignment="1" applyProtection="1">
      <alignment horizontal="left" vertical="center" wrapText="1"/>
      <protection/>
    </xf>
    <xf numFmtId="0" fontId="28" fillId="0" borderId="19" xfId="0" applyFont="1" applyBorder="1" applyAlignment="1" applyProtection="1">
      <alignment horizontal="left" vertical="center" wrapText="1"/>
      <protection locked="0"/>
    </xf>
    <xf numFmtId="4" fontId="28" fillId="0" borderId="19" xfId="0" applyNumberFormat="1" applyFont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vertical="top" wrapText="1"/>
      <protection locked="0"/>
    </xf>
    <xf numFmtId="4" fontId="28" fillId="42" borderId="19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2" fontId="39" fillId="0" borderId="0" xfId="0" applyNumberFormat="1" applyFont="1" applyAlignment="1" applyProtection="1">
      <alignment wrapText="1"/>
      <protection/>
    </xf>
    <xf numFmtId="2" fontId="39" fillId="0" borderId="24" xfId="0" applyNumberFormat="1" applyFont="1" applyBorder="1" applyAlignment="1" applyProtection="1">
      <alignment wrapText="1"/>
      <protection/>
    </xf>
    <xf numFmtId="0" fontId="0" fillId="47" borderId="0" xfId="0" applyFill="1" applyAlignment="1" applyProtection="1">
      <alignment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8" fillId="46" borderId="19" xfId="0" applyFont="1" applyFill="1" applyBorder="1" applyAlignment="1" applyProtection="1">
      <alignment horizontal="center" vertical="center" wrapText="1"/>
      <protection/>
    </xf>
    <xf numFmtId="0" fontId="28" fillId="42" borderId="19" xfId="0" applyFont="1" applyFill="1" applyBorder="1" applyAlignment="1" applyProtection="1">
      <alignment horizontal="center" vertical="center" wrapText="1"/>
      <protection/>
    </xf>
    <xf numFmtId="0" fontId="28" fillId="46" borderId="19" xfId="0" applyFont="1" applyFill="1" applyBorder="1" applyAlignment="1" applyProtection="1">
      <alignment horizontal="center" vertical="top" wrapText="1"/>
      <protection/>
    </xf>
    <xf numFmtId="0" fontId="35" fillId="37" borderId="19" xfId="0" applyFont="1" applyFill="1" applyBorder="1" applyAlignment="1" applyProtection="1">
      <alignment horizontal="center" vertical="center" wrapText="1"/>
      <protection/>
    </xf>
    <xf numFmtId="0" fontId="35" fillId="37" borderId="19" xfId="0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/>
      <protection/>
    </xf>
    <xf numFmtId="49" fontId="28" fillId="0" borderId="19" xfId="0" applyNumberFormat="1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left" vertical="center" wrapText="1"/>
      <protection/>
    </xf>
    <xf numFmtId="0" fontId="28" fillId="42" borderId="19" xfId="0" applyFont="1" applyFill="1" applyBorder="1" applyAlignment="1" applyProtection="1">
      <alignment horizontal="left" vertical="center" wrapText="1"/>
      <protection/>
    </xf>
    <xf numFmtId="49" fontId="35" fillId="37" borderId="19" xfId="0" applyNumberFormat="1" applyFont="1" applyFill="1" applyBorder="1" applyAlignment="1" applyProtection="1">
      <alignment horizontal="center" vertical="center" wrapText="1"/>
      <protection/>
    </xf>
    <xf numFmtId="4" fontId="35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wrapText="1"/>
      <protection/>
    </xf>
    <xf numFmtId="49" fontId="35" fillId="46" borderId="19" xfId="0" applyNumberFormat="1" applyFont="1" applyFill="1" applyBorder="1" applyAlignment="1" applyProtection="1">
      <alignment horizontal="center" vertical="center" wrapText="1"/>
      <protection/>
    </xf>
    <xf numFmtId="0" fontId="35" fillId="46" borderId="19" xfId="0" applyFont="1" applyFill="1" applyBorder="1" applyAlignment="1" applyProtection="1">
      <alignment horizontal="left" vertical="center" wrapText="1"/>
      <protection/>
    </xf>
    <xf numFmtId="4" fontId="35" fillId="42" borderId="1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 applyProtection="1">
      <alignment/>
      <protection/>
    </xf>
    <xf numFmtId="4" fontId="28" fillId="0" borderId="0" xfId="0" applyNumberFormat="1" applyFont="1" applyBorder="1" applyAlignment="1" applyProtection="1">
      <alignment horizontal="center" vertical="center" wrapText="1"/>
      <protection/>
    </xf>
    <xf numFmtId="0" fontId="28" fillId="37" borderId="19" xfId="0" applyFont="1" applyFill="1" applyBorder="1" applyAlignment="1" applyProtection="1">
      <alignment horizontal="center" vertical="center" wrapText="1"/>
      <protection/>
    </xf>
    <xf numFmtId="0" fontId="35" fillId="37" borderId="19" xfId="0" applyFont="1" applyFill="1" applyBorder="1" applyAlignment="1" applyProtection="1">
      <alignment horizontal="justify" vertical="center" wrapText="1"/>
      <protection/>
    </xf>
    <xf numFmtId="0" fontId="35" fillId="42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 wrapText="1"/>
      <protection/>
    </xf>
    <xf numFmtId="49" fontId="0" fillId="0" borderId="19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57" fillId="47" borderId="0" xfId="0" applyFont="1" applyFill="1" applyAlignment="1" applyProtection="1">
      <alignment/>
      <protection/>
    </xf>
    <xf numFmtId="0" fontId="30" fillId="47" borderId="0" xfId="0" applyFont="1" applyFill="1" applyBorder="1" applyAlignment="1" applyProtection="1">
      <alignment/>
      <protection/>
    </xf>
    <xf numFmtId="0" fontId="52" fillId="47" borderId="0" xfId="0" applyFont="1" applyFill="1" applyBorder="1" applyAlignment="1" applyProtection="1">
      <alignment/>
      <protection/>
    </xf>
    <xf numFmtId="0" fontId="12" fillId="47" borderId="0" xfId="0" applyFont="1" applyFill="1" applyBorder="1" applyAlignment="1" applyProtection="1">
      <alignment/>
      <protection/>
    </xf>
    <xf numFmtId="0" fontId="4" fillId="47" borderId="0" xfId="0" applyFont="1" applyFill="1" applyBorder="1" applyAlignment="1" applyProtection="1">
      <alignment/>
      <protection/>
    </xf>
    <xf numFmtId="4" fontId="12" fillId="47" borderId="0" xfId="0" applyNumberFormat="1" applyFont="1" applyFill="1" applyBorder="1" applyAlignment="1" applyProtection="1">
      <alignment/>
      <protection/>
    </xf>
    <xf numFmtId="0" fontId="37" fillId="47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40" fillId="0" borderId="0" xfId="0" applyFont="1" applyAlignment="1" applyProtection="1">
      <alignment horizontal="center" vertical="center"/>
      <protection/>
    </xf>
    <xf numFmtId="0" fontId="26" fillId="39" borderId="19" xfId="0" applyFont="1" applyFill="1" applyBorder="1" applyAlignment="1" applyProtection="1">
      <alignment horizontal="center" vertical="center" textRotation="90" wrapText="1"/>
      <protection/>
    </xf>
    <xf numFmtId="0" fontId="26" fillId="0" borderId="19" xfId="0" applyFont="1" applyBorder="1" applyAlignment="1" applyProtection="1">
      <alignment horizontal="center" vertical="center" textRotation="90" wrapText="1"/>
      <protection/>
    </xf>
    <xf numFmtId="0" fontId="16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16" fillId="39" borderId="19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/>
      <protection/>
    </xf>
    <xf numFmtId="0" fontId="19" fillId="49" borderId="0" xfId="0" applyFont="1" applyFill="1" applyAlignment="1" applyProtection="1">
      <alignment/>
      <protection/>
    </xf>
    <xf numFmtId="0" fontId="19" fillId="39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4" fillId="0" borderId="29" xfId="0" applyFont="1" applyBorder="1" applyAlignment="1" applyProtection="1">
      <alignment horizontal="center"/>
      <protection/>
    </xf>
    <xf numFmtId="0" fontId="34" fillId="0" borderId="27" xfId="0" applyFont="1" applyBorder="1" applyAlignment="1" applyProtection="1">
      <alignment horizontal="center"/>
      <protection/>
    </xf>
    <xf numFmtId="0" fontId="34" fillId="0" borderId="30" xfId="0" applyFont="1" applyBorder="1" applyAlignment="1" applyProtection="1">
      <alignment horizontal="center"/>
      <protection/>
    </xf>
    <xf numFmtId="0" fontId="34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wrapText="1"/>
      <protection/>
    </xf>
    <xf numFmtId="0" fontId="19" fillId="49" borderId="0" xfId="0" applyFont="1" applyFill="1" applyAlignment="1" applyProtection="1">
      <alignment/>
      <protection/>
    </xf>
    <xf numFmtId="1" fontId="38" fillId="49" borderId="0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wrapText="1"/>
      <protection/>
    </xf>
    <xf numFmtId="4" fontId="19" fillId="49" borderId="0" xfId="0" applyNumberFormat="1" applyFont="1" applyFill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wrapText="1"/>
      <protection/>
    </xf>
    <xf numFmtId="0" fontId="38" fillId="49" borderId="0" xfId="0" applyFont="1" applyFill="1" applyBorder="1" applyAlignment="1" applyProtection="1">
      <alignment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wrapText="1"/>
      <protection/>
    </xf>
    <xf numFmtId="2" fontId="19" fillId="49" borderId="0" xfId="0" applyNumberFormat="1" applyFont="1" applyFill="1" applyAlignment="1" applyProtection="1">
      <alignment/>
      <protection/>
    </xf>
    <xf numFmtId="0" fontId="38" fillId="49" borderId="0" xfId="0" applyFont="1" applyFill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wrapText="1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19" fillId="49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3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5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5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4" fillId="47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47" borderId="0" xfId="0" applyFont="1" applyFill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6" fillId="47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5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8" fillId="50" borderId="0" xfId="0" applyFont="1" applyFill="1" applyAlignment="1" applyProtection="1">
      <alignment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 vertical="top"/>
      <protection/>
    </xf>
    <xf numFmtId="0" fontId="49" fillId="0" borderId="0" xfId="0" applyFont="1" applyBorder="1" applyAlignment="1" applyProtection="1">
      <alignment/>
      <protection/>
    </xf>
    <xf numFmtId="0" fontId="49" fillId="50" borderId="0" xfId="0" applyFont="1" applyFill="1" applyAlignment="1" applyProtection="1">
      <alignment/>
      <protection/>
    </xf>
    <xf numFmtId="49" fontId="48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42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6" fillId="0" borderId="45" xfId="0" applyFont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3" fontId="26" fillId="49" borderId="19" xfId="0" applyNumberFormat="1" applyFont="1" applyFill="1" applyBorder="1" applyAlignment="1" applyProtection="1">
      <alignment vertical="center" wrapText="1"/>
      <protection/>
    </xf>
    <xf numFmtId="0" fontId="26" fillId="49" borderId="19" xfId="0" applyFont="1" applyFill="1" applyBorder="1" applyAlignment="1" applyProtection="1">
      <alignment vertical="center" wrapText="1"/>
      <protection/>
    </xf>
    <xf numFmtId="9" fontId="2" fillId="0" borderId="19" xfId="0" applyNumberFormat="1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vertical="center" wrapText="1"/>
      <protection locked="0"/>
    </xf>
    <xf numFmtId="0" fontId="26" fillId="47" borderId="19" xfId="0" applyFont="1" applyFill="1" applyBorder="1" applyAlignment="1" applyProtection="1">
      <alignment vertical="center" wrapText="1"/>
      <protection locked="0"/>
    </xf>
    <xf numFmtId="0" fontId="12" fillId="47" borderId="0" xfId="0" applyFont="1" applyFill="1" applyAlignment="1" applyProtection="1">
      <alignment/>
      <protection/>
    </xf>
    <xf numFmtId="0" fontId="12" fillId="47" borderId="0" xfId="0" applyFont="1" applyFill="1" applyAlignment="1" applyProtection="1">
      <alignment horizontal="left"/>
      <protection/>
    </xf>
    <xf numFmtId="4" fontId="12" fillId="47" borderId="0" xfId="0" applyNumberFormat="1" applyFont="1" applyFill="1" applyAlignment="1" applyProtection="1">
      <alignment/>
      <protection/>
    </xf>
    <xf numFmtId="4" fontId="2" fillId="47" borderId="19" xfId="0" applyNumberFormat="1" applyFont="1" applyFill="1" applyBorder="1" applyAlignment="1" applyProtection="1">
      <alignment horizontal="center" vertical="center" wrapText="1"/>
      <protection/>
    </xf>
    <xf numFmtId="0" fontId="2" fillId="47" borderId="19" xfId="0" applyFont="1" applyFill="1" applyBorder="1" applyAlignment="1" applyProtection="1">
      <alignment horizontal="left" vertical="center" wrapText="1"/>
      <protection/>
    </xf>
    <xf numFmtId="0" fontId="2" fillId="47" borderId="19" xfId="0" applyFont="1" applyFill="1" applyBorder="1" applyAlignment="1" applyProtection="1">
      <alignment horizontal="center" vertical="center" wrapText="1"/>
      <protection/>
    </xf>
    <xf numFmtId="3" fontId="2" fillId="47" borderId="19" xfId="0" applyNumberFormat="1" applyFont="1" applyFill="1" applyBorder="1" applyAlignment="1" applyProtection="1">
      <alignment horizontal="center" vertical="center" wrapText="1"/>
      <protection/>
    </xf>
    <xf numFmtId="0" fontId="2" fillId="42" borderId="19" xfId="0" applyFont="1" applyFill="1" applyBorder="1" applyAlignment="1" applyProtection="1">
      <alignment horizontal="left" vertical="center" wrapText="1"/>
      <protection/>
    </xf>
    <xf numFmtId="0" fontId="0" fillId="47" borderId="0" xfId="0" applyFill="1" applyAlignment="1" applyProtection="1">
      <alignment horizontal="center" vertical="center"/>
      <protection/>
    </xf>
    <xf numFmtId="0" fontId="2" fillId="47" borderId="19" xfId="0" applyFont="1" applyFill="1" applyBorder="1" applyAlignment="1" applyProtection="1">
      <alignment horizontal="left" vertical="center" wrapText="1" indent="1"/>
      <protection/>
    </xf>
    <xf numFmtId="0" fontId="2" fillId="47" borderId="28" xfId="0" applyFont="1" applyFill="1" applyBorder="1" applyAlignment="1" applyProtection="1">
      <alignment horizontal="center" vertical="center" wrapText="1"/>
      <protection/>
    </xf>
    <xf numFmtId="0" fontId="2" fillId="47" borderId="19" xfId="0" applyFont="1" applyFill="1" applyBorder="1" applyAlignment="1" applyProtection="1">
      <alignment vertical="center" wrapText="1"/>
      <protection/>
    </xf>
    <xf numFmtId="0" fontId="2" fillId="42" borderId="19" xfId="0" applyFont="1" applyFill="1" applyBorder="1" applyAlignment="1" applyProtection="1">
      <alignment horizontal="left" vertical="center" wrapText="1" indent="1"/>
      <protection/>
    </xf>
    <xf numFmtId="0" fontId="2" fillId="47" borderId="19" xfId="0" applyFont="1" applyFill="1" applyBorder="1" applyAlignment="1" applyProtection="1">
      <alignment horizontal="left" wrapText="1"/>
      <protection/>
    </xf>
    <xf numFmtId="0" fontId="2" fillId="42" borderId="19" xfId="0" applyFont="1" applyFill="1" applyBorder="1" applyAlignment="1" applyProtection="1">
      <alignment horizontal="left" vertical="center" wrapText="1" indent="1"/>
      <protection/>
    </xf>
    <xf numFmtId="0" fontId="2" fillId="42" borderId="19" xfId="0" applyFont="1" applyFill="1" applyBorder="1" applyAlignment="1" applyProtection="1">
      <alignment horizontal="left" vertical="center" wrapText="1"/>
      <protection/>
    </xf>
    <xf numFmtId="0" fontId="2" fillId="47" borderId="19" xfId="0" applyFont="1" applyFill="1" applyBorder="1" applyAlignment="1" applyProtection="1">
      <alignment horizontal="left" vertical="center" wrapText="1" indent="1"/>
      <protection/>
    </xf>
    <xf numFmtId="49" fontId="12" fillId="47" borderId="0" xfId="0" applyNumberFormat="1" applyFont="1" applyFill="1" applyAlignment="1" applyProtection="1">
      <alignment horizontal="left"/>
      <protection/>
    </xf>
    <xf numFmtId="0" fontId="28" fillId="47" borderId="0" xfId="0" applyFont="1" applyFill="1" applyAlignment="1" applyProtection="1">
      <alignment horizontal="left"/>
      <protection/>
    </xf>
    <xf numFmtId="0" fontId="28" fillId="47" borderId="24" xfId="0" applyFont="1" applyFill="1" applyBorder="1" applyAlignment="1" applyProtection="1">
      <alignment/>
      <protection/>
    </xf>
    <xf numFmtId="0" fontId="28" fillId="47" borderId="0" xfId="0" applyFont="1" applyFill="1" applyAlignment="1" applyProtection="1">
      <alignment/>
      <protection/>
    </xf>
    <xf numFmtId="4" fontId="31" fillId="47" borderId="0" xfId="0" applyNumberFormat="1" applyFont="1" applyFill="1" applyBorder="1" applyAlignment="1" applyProtection="1">
      <alignment vertical="top"/>
      <protection/>
    </xf>
    <xf numFmtId="0" fontId="0" fillId="47" borderId="0" xfId="0" applyFill="1" applyAlignment="1" applyProtection="1">
      <alignment horizontal="left"/>
      <protection/>
    </xf>
    <xf numFmtId="4" fontId="0" fillId="47" borderId="0" xfId="0" applyNumberFormat="1" applyFill="1" applyAlignment="1" applyProtection="1">
      <alignment/>
      <protection/>
    </xf>
    <xf numFmtId="0" fontId="40" fillId="0" borderId="0" xfId="0" applyFont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2" fillId="42" borderId="0" xfId="0" applyFont="1" applyFill="1" applyAlignment="1" applyProtection="1">
      <alignment/>
      <protection locked="0"/>
    </xf>
    <xf numFmtId="0" fontId="2" fillId="42" borderId="0" xfId="0" applyFont="1" applyFill="1" applyAlignment="1" applyProtection="1">
      <alignment horizontal="left"/>
      <protection locked="0"/>
    </xf>
    <xf numFmtId="0" fontId="2" fillId="42" borderId="24" xfId="0" applyFont="1" applyFill="1" applyBorder="1" applyAlignment="1" applyProtection="1">
      <alignment horizontal="left"/>
      <protection/>
    </xf>
    <xf numFmtId="0" fontId="2" fillId="42" borderId="24" xfId="0" applyFont="1" applyFill="1" applyBorder="1" applyAlignment="1" applyProtection="1">
      <alignment/>
      <protection/>
    </xf>
    <xf numFmtId="4" fontId="28" fillId="42" borderId="24" xfId="0" applyNumberFormat="1" applyFont="1" applyFill="1" applyBorder="1" applyAlignment="1" applyProtection="1">
      <alignment/>
      <protection/>
    </xf>
    <xf numFmtId="4" fontId="31" fillId="42" borderId="0" xfId="0" applyNumberFormat="1" applyFont="1" applyFill="1" applyAlignment="1" applyProtection="1">
      <alignment vertical="top"/>
      <protection/>
    </xf>
    <xf numFmtId="4" fontId="28" fillId="42" borderId="0" xfId="0" applyNumberFormat="1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 horizontal="center" vertical="center"/>
      <protection/>
    </xf>
    <xf numFmtId="0" fontId="12" fillId="42" borderId="24" xfId="0" applyFont="1" applyFill="1" applyBorder="1" applyAlignment="1" applyProtection="1">
      <alignment horizontal="left"/>
      <protection/>
    </xf>
    <xf numFmtId="0" fontId="12" fillId="42" borderId="24" xfId="0" applyFont="1" applyFill="1" applyBorder="1" applyAlignment="1" applyProtection="1">
      <alignment/>
      <protection/>
    </xf>
    <xf numFmtId="0" fontId="0" fillId="42" borderId="24" xfId="0" applyFill="1" applyBorder="1" applyAlignment="1" applyProtection="1">
      <alignment/>
      <protection/>
    </xf>
    <xf numFmtId="0" fontId="53" fillId="51" borderId="19" xfId="0" applyFont="1" applyFill="1" applyBorder="1" applyAlignment="1" applyProtection="1">
      <alignment horizontal="left" vertical="center" wrapText="1"/>
      <protection/>
    </xf>
    <xf numFmtId="0" fontId="53" fillId="52" borderId="19" xfId="0" applyFont="1" applyFill="1" applyBorder="1" applyAlignment="1" applyProtection="1">
      <alignment horizontal="left" vertical="center" wrapText="1"/>
      <protection/>
    </xf>
    <xf numFmtId="0" fontId="53" fillId="8" borderId="19" xfId="0" applyFont="1" applyFill="1" applyBorder="1" applyAlignment="1" applyProtection="1">
      <alignment horizontal="left" vertical="center" wrapText="1"/>
      <protection/>
    </xf>
    <xf numFmtId="0" fontId="53" fillId="50" borderId="19" xfId="0" applyFont="1" applyFill="1" applyBorder="1" applyAlignment="1" applyProtection="1">
      <alignment horizontal="left" vertical="center" wrapText="1"/>
      <protection/>
    </xf>
    <xf numFmtId="0" fontId="90" fillId="0" borderId="0" xfId="0" applyFont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2" fillId="47" borderId="19" xfId="0" applyFont="1" applyFill="1" applyBorder="1" applyAlignment="1" applyProtection="1">
      <alignment horizontal="left" vertical="center" wrapText="1"/>
      <protection locked="0"/>
    </xf>
    <xf numFmtId="0" fontId="2" fillId="47" borderId="19" xfId="0" applyFont="1" applyFill="1" applyBorder="1" applyAlignment="1" applyProtection="1">
      <alignment horizontal="left" vertical="center" wrapText="1"/>
      <protection locked="0"/>
    </xf>
    <xf numFmtId="0" fontId="16" fillId="52" borderId="19" xfId="0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vertical="top"/>
      <protection locked="0"/>
    </xf>
    <xf numFmtId="0" fontId="12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48" fillId="42" borderId="2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" fontId="26" fillId="50" borderId="19" xfId="0" applyNumberFormat="1" applyFont="1" applyFill="1" applyBorder="1" applyAlignment="1" applyProtection="1">
      <alignment vertical="center" wrapText="1"/>
      <protection locked="0"/>
    </xf>
    <xf numFmtId="0" fontId="33" fillId="42" borderId="0" xfId="0" applyFont="1" applyFill="1" applyAlignment="1" applyProtection="1">
      <alignment vertical="top"/>
      <protection/>
    </xf>
    <xf numFmtId="4" fontId="12" fillId="42" borderId="24" xfId="0" applyNumberFormat="1" applyFont="1" applyFill="1" applyBorder="1" applyAlignment="1" applyProtection="1">
      <alignment/>
      <protection/>
    </xf>
    <xf numFmtId="4" fontId="12" fillId="42" borderId="0" xfId="0" applyNumberFormat="1" applyFont="1" applyFill="1" applyAlignment="1" applyProtection="1">
      <alignment/>
      <protection/>
    </xf>
    <xf numFmtId="4" fontId="12" fillId="42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 locked="0"/>
    </xf>
    <xf numFmtId="0" fontId="91" fillId="0" borderId="0" xfId="0" applyFont="1" applyAlignment="1" applyProtection="1">
      <alignment/>
      <protection/>
    </xf>
    <xf numFmtId="0" fontId="91" fillId="47" borderId="0" xfId="0" applyFont="1" applyFill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4" fillId="47" borderId="0" xfId="0" applyFont="1" applyFill="1" applyBorder="1" applyAlignment="1" applyProtection="1">
      <alignment/>
      <protection/>
    </xf>
    <xf numFmtId="0" fontId="55" fillId="0" borderId="19" xfId="0" applyFont="1" applyBorder="1" applyAlignment="1" applyProtection="1">
      <alignment horizontal="center" vertical="center" textRotation="90" wrapText="1"/>
      <protection/>
    </xf>
    <xf numFmtId="0" fontId="33" fillId="0" borderId="19" xfId="0" applyFont="1" applyBorder="1" applyAlignment="1" applyProtection="1">
      <alignment/>
      <protection/>
    </xf>
    <xf numFmtId="0" fontId="33" fillId="47" borderId="19" xfId="0" applyFont="1" applyFill="1" applyBorder="1" applyAlignment="1" applyProtection="1">
      <alignment/>
      <protection/>
    </xf>
    <xf numFmtId="0" fontId="33" fillId="49" borderId="19" xfId="0" applyFont="1" applyFill="1" applyBorder="1" applyAlignment="1" applyProtection="1">
      <alignment/>
      <protection/>
    </xf>
    <xf numFmtId="0" fontId="33" fillId="0" borderId="19" xfId="0" applyFont="1" applyFill="1" applyBorder="1" applyAlignment="1" applyProtection="1">
      <alignment/>
      <protection/>
    </xf>
    <xf numFmtId="2" fontId="33" fillId="0" borderId="19" xfId="0" applyNumberFormat="1" applyFont="1" applyFill="1" applyBorder="1" applyAlignment="1" applyProtection="1">
      <alignment horizontal="right"/>
      <protection/>
    </xf>
    <xf numFmtId="0" fontId="33" fillId="53" borderId="19" xfId="0" applyFont="1" applyFill="1" applyBorder="1" applyAlignment="1" applyProtection="1">
      <alignment/>
      <protection/>
    </xf>
    <xf numFmtId="0" fontId="91" fillId="0" borderId="0" xfId="0" applyFont="1" applyAlignment="1" applyProtection="1">
      <alignment/>
      <protection locked="0"/>
    </xf>
    <xf numFmtId="0" fontId="53" fillId="52" borderId="46" xfId="0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 applyProtection="1">
      <alignment horizontal="center" vertical="center" textRotation="90" wrapText="1"/>
      <protection/>
    </xf>
    <xf numFmtId="0" fontId="58" fillId="0" borderId="19" xfId="0" applyFont="1" applyBorder="1" applyAlignment="1" applyProtection="1">
      <alignment vertical="center" wrapText="1"/>
      <protection/>
    </xf>
    <xf numFmtId="0" fontId="58" fillId="37" borderId="19" xfId="0" applyFont="1" applyFill="1" applyBorder="1" applyAlignment="1" applyProtection="1">
      <alignment horizontal="center" vertical="center" wrapText="1"/>
      <protection/>
    </xf>
    <xf numFmtId="49" fontId="5" fillId="42" borderId="19" xfId="0" applyNumberFormat="1" applyFont="1" applyFill="1" applyBorder="1" applyAlignment="1" applyProtection="1">
      <alignment horizontal="center" vertical="center" wrapText="1"/>
      <protection/>
    </xf>
    <xf numFmtId="0" fontId="5" fillId="42" borderId="19" xfId="0" applyFont="1" applyFill="1" applyBorder="1" applyAlignment="1" applyProtection="1">
      <alignment vertical="center" wrapText="1"/>
      <protection/>
    </xf>
    <xf numFmtId="0" fontId="5" fillId="53" borderId="19" xfId="0" applyFont="1" applyFill="1" applyBorder="1" applyAlignment="1" applyProtection="1">
      <alignment/>
      <protection locked="0"/>
    </xf>
    <xf numFmtId="0" fontId="5" fillId="42" borderId="19" xfId="0" applyFont="1" applyFill="1" applyBorder="1" applyAlignment="1" applyProtection="1">
      <alignment/>
      <protection/>
    </xf>
    <xf numFmtId="4" fontId="5" fillId="42" borderId="19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 applyProtection="1">
      <alignment/>
      <protection locked="0"/>
    </xf>
    <xf numFmtId="0" fontId="5" fillId="0" borderId="27" xfId="0" applyFont="1" applyBorder="1" applyAlignment="1">
      <alignment vertical="center" wrapText="1"/>
    </xf>
    <xf numFmtId="0" fontId="5" fillId="39" borderId="19" xfId="0" applyFont="1" applyFill="1" applyBorder="1" applyAlignment="1" applyProtection="1">
      <alignment vertical="center" wrapText="1"/>
      <protection/>
    </xf>
    <xf numFmtId="49" fontId="5" fillId="37" borderId="19" xfId="0" applyNumberFormat="1" applyFont="1" applyFill="1" applyBorder="1" applyAlignment="1" applyProtection="1">
      <alignment vertical="center" wrapText="1"/>
      <protection/>
    </xf>
    <xf numFmtId="49" fontId="5" fillId="46" borderId="19" xfId="0" applyNumberFormat="1" applyFont="1" applyFill="1" applyBorder="1" applyAlignment="1" applyProtection="1">
      <alignment horizontal="center" vertical="center" wrapText="1"/>
      <protection/>
    </xf>
    <xf numFmtId="49" fontId="5" fillId="37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/>
      <protection locked="0"/>
    </xf>
    <xf numFmtId="4" fontId="5" fillId="0" borderId="19" xfId="0" applyNumberFormat="1" applyFont="1" applyBorder="1" applyAlignment="1" applyProtection="1">
      <alignment/>
      <protection locked="0"/>
    </xf>
    <xf numFmtId="2" fontId="58" fillId="53" borderId="19" xfId="0" applyNumberFormat="1" applyFont="1" applyFill="1" applyBorder="1" applyAlignment="1" applyProtection="1">
      <alignment/>
      <protection locked="0"/>
    </xf>
    <xf numFmtId="1" fontId="58" fillId="42" borderId="19" xfId="0" applyNumberFormat="1" applyFont="1" applyFill="1" applyBorder="1" applyAlignment="1" applyProtection="1">
      <alignment/>
      <protection/>
    </xf>
    <xf numFmtId="0" fontId="57" fillId="47" borderId="0" xfId="0" applyFont="1" applyFill="1" applyAlignment="1" applyProtection="1">
      <alignment/>
      <protection/>
    </xf>
    <xf numFmtId="0" fontId="57" fillId="47" borderId="0" xfId="0" applyFont="1" applyFill="1" applyAlignment="1" applyProtection="1">
      <alignment/>
      <protection/>
    </xf>
    <xf numFmtId="1" fontId="57" fillId="47" borderId="0" xfId="0" applyNumberFormat="1" applyFont="1" applyFill="1" applyAlignment="1" applyProtection="1">
      <alignment/>
      <protection/>
    </xf>
    <xf numFmtId="49" fontId="57" fillId="0" borderId="0" xfId="0" applyNumberFormat="1" applyFont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0" fillId="0" borderId="24" xfId="0" applyFont="1" applyBorder="1" applyAlignment="1" applyProtection="1">
      <alignment/>
      <protection/>
    </xf>
    <xf numFmtId="0" fontId="60" fillId="42" borderId="24" xfId="0" applyFont="1" applyFill="1" applyBorder="1" applyAlignment="1" applyProtection="1">
      <alignment/>
      <protection/>
    </xf>
    <xf numFmtId="0" fontId="57" fillId="42" borderId="24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7" fillId="42" borderId="0" xfId="0" applyFont="1" applyFill="1" applyAlignment="1" applyProtection="1">
      <alignment/>
      <protection/>
    </xf>
    <xf numFmtId="0" fontId="60" fillId="42" borderId="0" xfId="0" applyFont="1" applyFill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4" fontId="57" fillId="0" borderId="0" xfId="0" applyNumberFormat="1" applyFont="1" applyAlignment="1" applyProtection="1">
      <alignment/>
      <protection/>
    </xf>
    <xf numFmtId="4" fontId="58" fillId="0" borderId="19" xfId="0" applyNumberFormat="1" applyFont="1" applyBorder="1" applyAlignment="1" applyProtection="1">
      <alignment horizontal="center" vertical="center" textRotation="90" wrapText="1"/>
      <protection/>
    </xf>
    <xf numFmtId="4" fontId="58" fillId="42" borderId="19" xfId="0" applyNumberFormat="1" applyFont="1" applyFill="1" applyBorder="1" applyAlignment="1" applyProtection="1">
      <alignment/>
      <protection/>
    </xf>
    <xf numFmtId="4" fontId="57" fillId="47" borderId="0" xfId="0" applyNumberFormat="1" applyFont="1" applyFill="1" applyAlignment="1" applyProtection="1">
      <alignment/>
      <protection/>
    </xf>
    <xf numFmtId="4" fontId="57" fillId="47" borderId="0" xfId="0" applyNumberFormat="1" applyFont="1" applyFill="1" applyAlignment="1" applyProtection="1">
      <alignment/>
      <protection/>
    </xf>
    <xf numFmtId="0" fontId="58" fillId="50" borderId="19" xfId="0" applyFont="1" applyFill="1" applyBorder="1" applyAlignment="1" applyProtection="1">
      <alignment horizontal="justify" vertical="center" wrapText="1"/>
      <protection/>
    </xf>
    <xf numFmtId="0" fontId="58" fillId="50" borderId="19" xfId="0" applyFont="1" applyFill="1" applyBorder="1" applyAlignment="1" applyProtection="1">
      <alignment vertical="center" wrapText="1"/>
      <protection/>
    </xf>
    <xf numFmtId="0" fontId="33" fillId="52" borderId="19" xfId="0" applyFont="1" applyFill="1" applyBorder="1" applyAlignment="1" applyProtection="1">
      <alignment/>
      <protection/>
    </xf>
    <xf numFmtId="0" fontId="26" fillId="52" borderId="19" xfId="0" applyFont="1" applyFill="1" applyBorder="1" applyAlignment="1" applyProtection="1">
      <alignment/>
      <protection/>
    </xf>
    <xf numFmtId="1" fontId="62" fillId="52" borderId="19" xfId="0" applyNumberFormat="1" applyFont="1" applyFill="1" applyBorder="1" applyAlignment="1" applyProtection="1">
      <alignment/>
      <protection/>
    </xf>
    <xf numFmtId="4" fontId="62" fillId="52" borderId="19" xfId="0" applyNumberFormat="1" applyFont="1" applyFill="1" applyBorder="1" applyAlignment="1" applyProtection="1">
      <alignment/>
      <protection/>
    </xf>
    <xf numFmtId="0" fontId="55" fillId="52" borderId="19" xfId="0" applyFont="1" applyFill="1" applyBorder="1" applyAlignment="1" applyProtection="1">
      <alignment/>
      <protection/>
    </xf>
    <xf numFmtId="0" fontId="56" fillId="47" borderId="0" xfId="0" applyFont="1" applyFill="1" applyBorder="1" applyAlignment="1" applyProtection="1">
      <alignment/>
      <protection/>
    </xf>
    <xf numFmtId="0" fontId="61" fillId="47" borderId="0" xfId="0" applyFont="1" applyFill="1" applyBorder="1" applyAlignment="1" applyProtection="1">
      <alignment/>
      <protection/>
    </xf>
    <xf numFmtId="4" fontId="33" fillId="49" borderId="19" xfId="0" applyNumberFormat="1" applyFont="1" applyFill="1" applyBorder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54" fillId="0" borderId="0" xfId="0" applyNumberFormat="1" applyFont="1" applyFill="1" applyBorder="1" applyAlignment="1" applyProtection="1">
      <alignment/>
      <protection/>
    </xf>
    <xf numFmtId="4" fontId="55" fillId="0" borderId="19" xfId="0" applyNumberFormat="1" applyFont="1" applyBorder="1" applyAlignment="1" applyProtection="1">
      <alignment horizontal="center" vertical="center" textRotation="90" wrapText="1"/>
      <protection/>
    </xf>
    <xf numFmtId="4" fontId="33" fillId="0" borderId="19" xfId="0" applyNumberFormat="1" applyFont="1" applyBorder="1" applyAlignment="1" applyProtection="1">
      <alignment/>
      <protection/>
    </xf>
    <xf numFmtId="4" fontId="33" fillId="0" borderId="19" xfId="0" applyNumberFormat="1" applyFont="1" applyFill="1" applyBorder="1" applyAlignment="1" applyProtection="1">
      <alignment/>
      <protection/>
    </xf>
    <xf numFmtId="4" fontId="33" fillId="0" borderId="19" xfId="0" applyNumberFormat="1" applyFont="1" applyFill="1" applyBorder="1" applyAlignment="1" applyProtection="1">
      <alignment wrapText="1"/>
      <protection/>
    </xf>
    <xf numFmtId="4" fontId="33" fillId="53" borderId="19" xfId="0" applyNumberFormat="1" applyFont="1" applyFill="1" applyBorder="1" applyAlignment="1" applyProtection="1">
      <alignment/>
      <protection/>
    </xf>
    <xf numFmtId="4" fontId="33" fillId="52" borderId="19" xfId="0" applyNumberFormat="1" applyFont="1" applyFill="1" applyBorder="1" applyAlignment="1" applyProtection="1">
      <alignment/>
      <protection/>
    </xf>
    <xf numFmtId="4" fontId="33" fillId="47" borderId="19" xfId="0" applyNumberFormat="1" applyFont="1" applyFill="1" applyBorder="1" applyAlignment="1" applyProtection="1">
      <alignment/>
      <protection/>
    </xf>
    <xf numFmtId="4" fontId="55" fillId="52" borderId="19" xfId="0" applyNumberFormat="1" applyFont="1" applyFill="1" applyBorder="1" applyAlignment="1" applyProtection="1">
      <alignment/>
      <protection/>
    </xf>
    <xf numFmtId="4" fontId="4" fillId="47" borderId="0" xfId="0" applyNumberFormat="1" applyFont="1" applyFill="1" applyBorder="1" applyAlignment="1" applyProtection="1">
      <alignment/>
      <protection/>
    </xf>
    <xf numFmtId="4" fontId="57" fillId="47" borderId="0" xfId="0" applyNumberFormat="1" applyFont="1" applyFill="1" applyAlignment="1" applyProtection="1">
      <alignment/>
      <protection/>
    </xf>
    <xf numFmtId="3" fontId="0" fillId="47" borderId="19" xfId="0" applyNumberFormat="1" applyFill="1" applyBorder="1" applyAlignment="1" applyProtection="1">
      <alignment/>
      <protection locked="0"/>
    </xf>
    <xf numFmtId="0" fontId="53" fillId="52" borderId="38" xfId="0" applyFont="1" applyFill="1" applyBorder="1" applyAlignment="1" applyProtection="1">
      <alignment horizontal="left" vertical="center" wrapText="1"/>
      <protection/>
    </xf>
    <xf numFmtId="0" fontId="23" fillId="47" borderId="0" xfId="90" applyFill="1" applyBorder="1" applyAlignment="1" applyProtection="1">
      <alignment/>
      <protection/>
    </xf>
    <xf numFmtId="0" fontId="0" fillId="47" borderId="0" xfId="0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9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horizontal="center" vertical="center" wrapText="1"/>
      <protection/>
    </xf>
    <xf numFmtId="1" fontId="26" fillId="0" borderId="0" xfId="0" applyNumberFormat="1" applyFont="1" applyFill="1" applyBorder="1" applyAlignment="1" applyProtection="1">
      <alignment vertical="center" wrapText="1"/>
      <protection locked="0"/>
    </xf>
    <xf numFmtId="9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9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93" fillId="0" borderId="0" xfId="0" applyFont="1" applyAlignment="1">
      <alignment horizontal="justify" vertical="center"/>
    </xf>
    <xf numFmtId="0" fontId="93" fillId="0" borderId="0" xfId="0" applyFont="1" applyAlignment="1">
      <alignment/>
    </xf>
    <xf numFmtId="0" fontId="93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93" fillId="0" borderId="0" xfId="0" applyFont="1" applyAlignment="1">
      <alignment horizontal="left"/>
    </xf>
    <xf numFmtId="0" fontId="93" fillId="0" borderId="0" xfId="0" applyFont="1" applyAlignment="1" applyProtection="1">
      <alignment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93" fillId="0" borderId="0" xfId="0" applyFont="1" applyAlignment="1">
      <alignment vertical="center"/>
    </xf>
    <xf numFmtId="0" fontId="92" fillId="0" borderId="0" xfId="0" applyFont="1" applyAlignment="1" applyProtection="1">
      <alignment horizontal="left" vertical="top"/>
      <protection locked="0"/>
    </xf>
    <xf numFmtId="0" fontId="92" fillId="0" borderId="0" xfId="0" applyFont="1" applyFill="1" applyAlignment="1" applyProtection="1">
      <alignment horizontal="left" vertical="top"/>
      <protection locked="0"/>
    </xf>
    <xf numFmtId="0" fontId="93" fillId="0" borderId="0" xfId="0" applyFont="1" applyAlignment="1">
      <alignment horizontal="left" vertical="center"/>
    </xf>
    <xf numFmtId="0" fontId="86" fillId="0" borderId="0" xfId="0" applyFont="1" applyAlignment="1">
      <alignment/>
    </xf>
    <xf numFmtId="0" fontId="93" fillId="0" borderId="0" xfId="0" applyFont="1" applyAlignment="1" applyProtection="1">
      <alignment/>
      <protection locked="0"/>
    </xf>
    <xf numFmtId="0" fontId="93" fillId="0" borderId="0" xfId="0" applyFont="1" applyFill="1" applyAlignment="1" applyProtection="1">
      <alignment/>
      <protection locked="0"/>
    </xf>
    <xf numFmtId="0" fontId="93" fillId="0" borderId="0" xfId="0" applyFont="1" applyAlignment="1" applyProtection="1">
      <alignment vertical="center"/>
      <protection/>
    </xf>
    <xf numFmtId="0" fontId="92" fillId="0" borderId="0" xfId="0" applyFont="1" applyAlignment="1" applyProtection="1">
      <alignment horizontal="left" vertical="top"/>
      <protection/>
    </xf>
    <xf numFmtId="0" fontId="93" fillId="0" borderId="0" xfId="0" applyFont="1" applyAlignment="1" applyProtection="1">
      <alignment/>
      <protection/>
    </xf>
    <xf numFmtId="0" fontId="86" fillId="0" borderId="0" xfId="0" applyFont="1" applyFill="1" applyAlignment="1" applyProtection="1">
      <alignment/>
      <protection/>
    </xf>
    <xf numFmtId="0" fontId="92" fillId="0" borderId="0" xfId="0" applyFont="1" applyFill="1" applyAlignment="1" applyProtection="1">
      <alignment horizontal="left" vertical="top"/>
      <protection/>
    </xf>
    <xf numFmtId="0" fontId="93" fillId="0" borderId="0" xfId="0" applyFont="1" applyFill="1" applyAlignment="1" applyProtection="1">
      <alignment/>
      <protection/>
    </xf>
    <xf numFmtId="0" fontId="93" fillId="42" borderId="24" xfId="0" applyFont="1" applyFill="1" applyBorder="1" applyAlignment="1" applyProtection="1">
      <alignment vertical="center"/>
      <protection/>
    </xf>
    <xf numFmtId="0" fontId="93" fillId="42" borderId="0" xfId="0" applyFont="1" applyFill="1" applyAlignment="1" applyProtection="1">
      <alignment vertical="center"/>
      <protection/>
    </xf>
    <xf numFmtId="0" fontId="94" fillId="0" borderId="0" xfId="0" applyFont="1" applyAlignment="1">
      <alignment vertical="center"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3" fontId="26" fillId="0" borderId="19" xfId="0" applyNumberFormat="1" applyFont="1" applyFill="1" applyBorder="1" applyAlignment="1" applyProtection="1">
      <alignment vertical="center" wrapText="1"/>
      <protection locked="0"/>
    </xf>
    <xf numFmtId="0" fontId="26" fillId="50" borderId="19" xfId="0" applyFont="1" applyFill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 locked="0"/>
    </xf>
    <xf numFmtId="9" fontId="2" fillId="0" borderId="19" xfId="0" applyNumberFormat="1" applyFont="1" applyBorder="1" applyAlignment="1" applyProtection="1">
      <alignment horizontal="center" vertical="center" wrapText="1"/>
      <protection/>
    </xf>
    <xf numFmtId="174" fontId="2" fillId="0" borderId="19" xfId="0" applyNumberFormat="1" applyFont="1" applyBorder="1" applyAlignment="1" applyProtection="1">
      <alignment horizontal="center" vertical="center" wrapText="1"/>
      <protection locked="0"/>
    </xf>
    <xf numFmtId="9" fontId="26" fillId="50" borderId="19" xfId="0" applyNumberFormat="1" applyFont="1" applyFill="1" applyBorder="1" applyAlignment="1" applyProtection="1">
      <alignment vertical="center" wrapText="1"/>
      <protection/>
    </xf>
    <xf numFmtId="0" fontId="93" fillId="0" borderId="0" xfId="0" applyFont="1" applyAlignment="1" applyProtection="1">
      <alignment horizontal="justify" vertical="center"/>
      <protection/>
    </xf>
    <xf numFmtId="0" fontId="92" fillId="42" borderId="0" xfId="0" applyFont="1" applyFill="1" applyAlignment="1" applyProtection="1">
      <alignment horizontal="left" vertical="top"/>
      <protection/>
    </xf>
    <xf numFmtId="0" fontId="93" fillId="0" borderId="0" xfId="0" applyFont="1" applyAlignment="1" applyProtection="1">
      <alignment horizontal="left" vertical="center"/>
      <protection/>
    </xf>
    <xf numFmtId="0" fontId="87" fillId="0" borderId="19" xfId="0" applyFont="1" applyBorder="1" applyAlignment="1" applyProtection="1">
      <alignment vertical="top" wrapText="1"/>
      <protection/>
    </xf>
    <xf numFmtId="0" fontId="86" fillId="0" borderId="28" xfId="0" applyFont="1" applyBorder="1" applyAlignment="1" applyProtection="1">
      <alignment horizontal="center" vertical="center"/>
      <protection/>
    </xf>
    <xf numFmtId="0" fontId="86" fillId="0" borderId="19" xfId="0" applyFont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/>
      <protection/>
    </xf>
    <xf numFmtId="0" fontId="87" fillId="0" borderId="19" xfId="0" applyFont="1" applyBorder="1" applyAlignment="1" applyProtection="1">
      <alignment/>
      <protection/>
    </xf>
    <xf numFmtId="0" fontId="86" fillId="0" borderId="19" xfId="0" applyFont="1" applyBorder="1" applyAlignment="1" applyProtection="1">
      <alignment horizontal="center"/>
      <protection/>
    </xf>
    <xf numFmtId="0" fontId="86" fillId="0" borderId="19" xfId="0" applyFont="1" applyBorder="1" applyAlignment="1" applyProtection="1">
      <alignment/>
      <protection/>
    </xf>
    <xf numFmtId="0" fontId="87" fillId="0" borderId="19" xfId="0" applyFont="1" applyBorder="1" applyAlignment="1" applyProtection="1">
      <alignment wrapText="1"/>
      <protection/>
    </xf>
    <xf numFmtId="0" fontId="87" fillId="0" borderId="19" xfId="0" applyFont="1" applyBorder="1" applyAlignment="1" applyProtection="1">
      <alignment horizontal="left" wrapText="1" indent="1"/>
      <protection/>
    </xf>
    <xf numFmtId="0" fontId="87" fillId="0" borderId="0" xfId="0" applyFont="1" applyAlignment="1" applyProtection="1">
      <alignment/>
      <protection/>
    </xf>
    <xf numFmtId="0" fontId="95" fillId="0" borderId="0" xfId="0" applyFont="1" applyAlignment="1" applyProtection="1">
      <alignment wrapText="1"/>
      <protection/>
    </xf>
    <xf numFmtId="0" fontId="87" fillId="0" borderId="19" xfId="0" applyFont="1" applyBorder="1" applyAlignment="1" applyProtection="1">
      <alignment horizontal="center" vertical="top" wrapText="1"/>
      <protection/>
    </xf>
    <xf numFmtId="0" fontId="87" fillId="0" borderId="47" xfId="0" applyFont="1" applyBorder="1" applyAlignment="1" applyProtection="1">
      <alignment horizontal="center" vertical="top" wrapText="1"/>
      <protection/>
    </xf>
    <xf numFmtId="0" fontId="87" fillId="0" borderId="19" xfId="0" applyFont="1" applyBorder="1" applyAlignment="1" applyProtection="1">
      <alignment horizontal="justify" vertical="top" wrapText="1"/>
      <protection/>
    </xf>
    <xf numFmtId="0" fontId="87" fillId="0" borderId="19" xfId="0" applyFont="1" applyBorder="1" applyAlignment="1" applyProtection="1">
      <alignment horizontal="center" wrapText="1"/>
      <protection/>
    </xf>
    <xf numFmtId="0" fontId="87" fillId="0" borderId="19" xfId="0" applyFont="1" applyBorder="1" applyAlignment="1" applyProtection="1">
      <alignment horizontal="justify" wrapText="1"/>
      <protection/>
    </xf>
    <xf numFmtId="0" fontId="87" fillId="0" borderId="19" xfId="0" applyFont="1" applyFill="1" applyBorder="1" applyAlignment="1" applyProtection="1">
      <alignment horizontal="right" wrapText="1"/>
      <protection/>
    </xf>
    <xf numFmtId="0" fontId="87" fillId="0" borderId="19" xfId="0" applyFont="1" applyBorder="1" applyAlignment="1" applyProtection="1">
      <alignment vertical="center" wrapText="1"/>
      <protection/>
    </xf>
    <xf numFmtId="0" fontId="87" fillId="0" borderId="19" xfId="0" applyFont="1" applyBorder="1" applyAlignment="1" applyProtection="1">
      <alignment horizontal="right" wrapText="1"/>
      <protection/>
    </xf>
    <xf numFmtId="0" fontId="95" fillId="0" borderId="0" xfId="0" applyFont="1" applyAlignment="1" applyProtection="1">
      <alignment horizontal="center"/>
      <protection/>
    </xf>
    <xf numFmtId="0" fontId="86" fillId="0" borderId="19" xfId="0" applyFont="1" applyBorder="1" applyAlignment="1" applyProtection="1">
      <alignment wrapText="1"/>
      <protection/>
    </xf>
    <xf numFmtId="0" fontId="86" fillId="42" borderId="0" xfId="0" applyFont="1" applyFill="1" applyAlignment="1" applyProtection="1">
      <alignment/>
      <protection/>
    </xf>
    <xf numFmtId="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12" fillId="0" borderId="24" xfId="0" applyNumberFormat="1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4" fontId="5" fillId="0" borderId="48" xfId="0" applyNumberFormat="1" applyFont="1" applyFill="1" applyBorder="1" applyAlignment="1" applyProtection="1">
      <alignment/>
      <protection locked="0"/>
    </xf>
    <xf numFmtId="4" fontId="5" fillId="0" borderId="48" xfId="0" applyNumberFormat="1" applyFont="1" applyBorder="1" applyAlignment="1" applyProtection="1">
      <alignment/>
      <protection locked="0"/>
    </xf>
    <xf numFmtId="0" fontId="5" fillId="52" borderId="48" xfId="0" applyFont="1" applyFill="1" applyBorder="1" applyAlignment="1" applyProtection="1">
      <alignment/>
      <protection locked="0"/>
    </xf>
    <xf numFmtId="0" fontId="58" fillId="53" borderId="19" xfId="0" applyNumberFormat="1" applyFont="1" applyFill="1" applyBorder="1" applyAlignment="1" applyProtection="1">
      <alignment/>
      <protection locked="0"/>
    </xf>
    <xf numFmtId="10" fontId="26" fillId="0" borderId="19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 applyProtection="1">
      <alignment/>
      <protection locked="0"/>
    </xf>
    <xf numFmtId="0" fontId="96" fillId="0" borderId="0" xfId="0" applyFont="1" applyAlignment="1">
      <alignment/>
    </xf>
    <xf numFmtId="0" fontId="42" fillId="0" borderId="0" xfId="0" applyFont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34" borderId="3" xfId="68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 vertical="top"/>
      <protection/>
    </xf>
    <xf numFmtId="2" fontId="39" fillId="0" borderId="0" xfId="0" applyNumberFormat="1" applyFont="1" applyAlignment="1" applyProtection="1">
      <alignment horizontal="center" wrapText="1"/>
      <protection/>
    </xf>
    <xf numFmtId="2" fontId="39" fillId="0" borderId="24" xfId="0" applyNumberFormat="1" applyFont="1" applyBorder="1" applyAlignment="1" applyProtection="1">
      <alignment horizontal="center" wrapText="1"/>
      <protection locked="0"/>
    </xf>
    <xf numFmtId="2" fontId="44" fillId="0" borderId="0" xfId="0" applyNumberFormat="1" applyFont="1" applyAlignment="1" applyProtection="1">
      <alignment horizontal="center" vertical="center" wrapText="1"/>
      <protection/>
    </xf>
    <xf numFmtId="2" fontId="45" fillId="0" borderId="0" xfId="0" applyNumberFormat="1" applyFont="1" applyAlignment="1" applyProtection="1">
      <alignment horizontal="center" vertical="center" wrapText="1"/>
      <protection/>
    </xf>
    <xf numFmtId="49" fontId="44" fillId="0" borderId="0" xfId="0" applyNumberFormat="1" applyFont="1" applyAlignment="1" applyProtection="1">
      <alignment horizontal="center"/>
      <protection/>
    </xf>
    <xf numFmtId="49" fontId="41" fillId="0" borderId="0" xfId="0" applyNumberFormat="1" applyFont="1" applyAlignment="1" applyProtection="1">
      <alignment horizontal="center"/>
      <protection/>
    </xf>
    <xf numFmtId="4" fontId="41" fillId="39" borderId="24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 wrapText="1"/>
      <protection/>
    </xf>
    <xf numFmtId="4" fontId="0" fillId="39" borderId="24" xfId="0" applyNumberFormat="1" applyFill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 wrapText="1"/>
      <protection/>
    </xf>
    <xf numFmtId="49" fontId="0" fillId="0" borderId="49" xfId="0" applyNumberFormat="1" applyBorder="1" applyAlignment="1" applyProtection="1">
      <alignment horizontal="center"/>
      <protection/>
    </xf>
    <xf numFmtId="4" fontId="0" fillId="39" borderId="24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8" fillId="37" borderId="19" xfId="0" applyFont="1" applyFill="1" applyBorder="1" applyAlignment="1" applyProtection="1">
      <alignment horizontal="center" vertical="center" wrapText="1"/>
      <protection/>
    </xf>
    <xf numFmtId="0" fontId="5" fillId="37" borderId="45" xfId="0" applyFont="1" applyFill="1" applyBorder="1" applyAlignment="1" applyProtection="1">
      <alignment horizontal="center" vertical="center" wrapText="1"/>
      <protection/>
    </xf>
    <xf numFmtId="0" fontId="5" fillId="37" borderId="50" xfId="0" applyFont="1" applyFill="1" applyBorder="1" applyAlignment="1" applyProtection="1">
      <alignment horizontal="center" vertical="center" wrapText="1"/>
      <protection/>
    </xf>
    <xf numFmtId="0" fontId="5" fillId="37" borderId="38" xfId="0" applyFont="1" applyFill="1" applyBorder="1" applyAlignment="1" applyProtection="1">
      <alignment horizontal="center" vertical="center" wrapText="1"/>
      <protection/>
    </xf>
    <xf numFmtId="49" fontId="58" fillId="37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0" fontId="33" fillId="0" borderId="51" xfId="0" applyFont="1" applyBorder="1" applyAlignment="1" applyProtection="1">
      <alignment horizontal="center" vertical="center" wrapText="1"/>
      <protection/>
    </xf>
    <xf numFmtId="0" fontId="33" fillId="0" borderId="49" xfId="0" applyFont="1" applyBorder="1" applyAlignment="1" applyProtection="1">
      <alignment horizontal="center" vertical="center" wrapText="1"/>
      <protection/>
    </xf>
    <xf numFmtId="0" fontId="33" fillId="0" borderId="42" xfId="0" applyFont="1" applyBorder="1" applyAlignment="1" applyProtection="1">
      <alignment horizontal="center" vertical="center" wrapText="1"/>
      <protection/>
    </xf>
    <xf numFmtId="0" fontId="33" fillId="0" borderId="52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53" xfId="0" applyFont="1" applyBorder="1" applyAlignment="1" applyProtection="1">
      <alignment horizontal="center" vertical="center" wrapText="1"/>
      <protection/>
    </xf>
    <xf numFmtId="0" fontId="33" fillId="0" borderId="54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55" xfId="0" applyFont="1" applyBorder="1" applyAlignment="1" applyProtection="1">
      <alignment horizontal="center" vertical="center" wrapText="1"/>
      <protection/>
    </xf>
    <xf numFmtId="0" fontId="91" fillId="52" borderId="0" xfId="0" applyFont="1" applyFill="1" applyAlignment="1" applyProtection="1">
      <alignment horizontal="center"/>
      <protection/>
    </xf>
    <xf numFmtId="0" fontId="91" fillId="52" borderId="24" xfId="0" applyFont="1" applyFill="1" applyBorder="1" applyAlignment="1" applyProtection="1">
      <alignment horizontal="center"/>
      <protection/>
    </xf>
    <xf numFmtId="0" fontId="58" fillId="0" borderId="28" xfId="0" applyFont="1" applyBorder="1" applyAlignment="1" applyProtection="1">
      <alignment vertical="center" wrapText="1"/>
      <protection/>
    </xf>
    <xf numFmtId="0" fontId="58" fillId="0" borderId="46" xfId="0" applyFont="1" applyBorder="1" applyAlignment="1" applyProtection="1">
      <alignment vertical="center" wrapText="1"/>
      <protection/>
    </xf>
    <xf numFmtId="0" fontId="58" fillId="0" borderId="47" xfId="0" applyFont="1" applyBorder="1" applyAlignment="1" applyProtection="1">
      <alignment vertical="center" wrapText="1"/>
      <protection/>
    </xf>
    <xf numFmtId="4" fontId="58" fillId="0" borderId="19" xfId="0" applyNumberFormat="1" applyFont="1" applyBorder="1" applyAlignment="1" applyProtection="1">
      <alignment horizontal="center" vertical="center" wrapText="1"/>
      <protection/>
    </xf>
    <xf numFmtId="49" fontId="57" fillId="0" borderId="0" xfId="0" applyNumberFormat="1" applyFont="1" applyAlignment="1" applyProtection="1">
      <alignment horizontal="left"/>
      <protection/>
    </xf>
    <xf numFmtId="0" fontId="3" fillId="4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9" fillId="42" borderId="24" xfId="0" applyFont="1" applyFill="1" applyBorder="1" applyAlignment="1" applyProtection="1">
      <alignment horizontal="center" vertical="center"/>
      <protection/>
    </xf>
    <xf numFmtId="0" fontId="57" fillId="0" borderId="49" xfId="0" applyFont="1" applyBorder="1" applyAlignment="1" applyProtection="1">
      <alignment horizontal="center"/>
      <protection/>
    </xf>
    <xf numFmtId="2" fontId="57" fillId="42" borderId="0" xfId="0" applyNumberFormat="1" applyFont="1" applyFill="1" applyBorder="1" applyAlignment="1" applyProtection="1">
      <alignment horizontal="center"/>
      <protection/>
    </xf>
    <xf numFmtId="0" fontId="57" fillId="42" borderId="0" xfId="0" applyFont="1" applyFill="1" applyBorder="1" applyAlignment="1" applyProtection="1">
      <alignment horizontal="center"/>
      <protection/>
    </xf>
    <xf numFmtId="0" fontId="26" fillId="39" borderId="19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1" fillId="39" borderId="0" xfId="0" applyFont="1" applyFill="1" applyAlignment="1" applyProtection="1">
      <alignment horizontal="center" vertical="center"/>
      <protection/>
    </xf>
    <xf numFmtId="4" fontId="41" fillId="39" borderId="0" xfId="0" applyNumberFormat="1" applyFont="1" applyFill="1" applyAlignment="1" applyProtection="1">
      <alignment horizontal="center" vertical="center"/>
      <protection/>
    </xf>
    <xf numFmtId="0" fontId="26" fillId="39" borderId="28" xfId="0" applyFont="1" applyFill="1" applyBorder="1" applyAlignment="1" applyProtection="1">
      <alignment horizontal="center" vertical="center" wrapText="1"/>
      <protection/>
    </xf>
    <xf numFmtId="0" fontId="26" fillId="39" borderId="47" xfId="0" applyFont="1" applyFill="1" applyBorder="1" applyAlignment="1" applyProtection="1">
      <alignment horizontal="center" vertical="center" wrapText="1"/>
      <protection/>
    </xf>
    <xf numFmtId="2" fontId="46" fillId="39" borderId="24" xfId="51" applyNumberFormat="1" applyFont="1" applyFill="1" applyBorder="1" applyAlignment="1" applyProtection="1">
      <alignment horizontal="center" vertical="center"/>
      <protection/>
    </xf>
    <xf numFmtId="0" fontId="46" fillId="39" borderId="24" xfId="5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42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wrapText="1"/>
      <protection/>
    </xf>
    <xf numFmtId="2" fontId="0" fillId="39" borderId="0" xfId="0" applyNumberFormat="1" applyFill="1" applyAlignment="1" applyProtection="1">
      <alignment horizontal="center"/>
      <protection/>
    </xf>
    <xf numFmtId="0" fontId="0" fillId="39" borderId="0" xfId="0" applyFill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39" borderId="24" xfId="0" applyFill="1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19" fillId="49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34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 wrapText="1"/>
      <protection/>
    </xf>
    <xf numFmtId="0" fontId="2" fillId="39" borderId="24" xfId="0" applyFont="1" applyFill="1" applyBorder="1" applyAlignment="1" applyProtection="1">
      <alignment horizontal="center" wrapText="1"/>
      <protection/>
    </xf>
    <xf numFmtId="0" fontId="2" fillId="0" borderId="49" xfId="0" applyFont="1" applyBorder="1" applyAlignment="1" applyProtection="1">
      <alignment horizontal="center" vertical="top" wrapText="1"/>
      <protection/>
    </xf>
    <xf numFmtId="4" fontId="2" fillId="39" borderId="50" xfId="0" applyNumberFormat="1" applyFont="1" applyFill="1" applyBorder="1" applyAlignment="1" applyProtection="1">
      <alignment horizontal="center" wrapText="1"/>
      <protection/>
    </xf>
    <xf numFmtId="0" fontId="2" fillId="39" borderId="50" xfId="0" applyFont="1" applyFill="1" applyBorder="1" applyAlignment="1" applyProtection="1">
      <alignment horizontal="center" wrapText="1"/>
      <protection/>
    </xf>
    <xf numFmtId="2" fontId="2" fillId="39" borderId="0" xfId="0" applyNumberFormat="1" applyFont="1" applyFill="1" applyAlignment="1" applyProtection="1">
      <alignment horizontal="center"/>
      <protection/>
    </xf>
    <xf numFmtId="0" fontId="2" fillId="39" borderId="0" xfId="0" applyFont="1" applyFill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 locked="0"/>
    </xf>
    <xf numFmtId="0" fontId="49" fillId="0" borderId="49" xfId="0" applyFont="1" applyBorder="1" applyAlignment="1" applyProtection="1">
      <alignment horizontal="center" vertical="top"/>
      <protection/>
    </xf>
    <xf numFmtId="0" fontId="49" fillId="42" borderId="45" xfId="0" applyFont="1" applyFill="1" applyBorder="1" applyAlignment="1" applyProtection="1">
      <alignment horizontal="center" vertical="center"/>
      <protection/>
    </xf>
    <xf numFmtId="0" fontId="49" fillId="42" borderId="50" xfId="0" applyFont="1" applyFill="1" applyBorder="1" applyAlignment="1" applyProtection="1">
      <alignment horizontal="center" vertical="center"/>
      <protection/>
    </xf>
    <xf numFmtId="0" fontId="49" fillId="42" borderId="38" xfId="0" applyFont="1" applyFill="1" applyBorder="1" applyAlignment="1" applyProtection="1">
      <alignment horizontal="center" vertical="center"/>
      <protection/>
    </xf>
    <xf numFmtId="0" fontId="49" fillId="0" borderId="45" xfId="0" applyFont="1" applyBorder="1" applyAlignment="1" applyProtection="1">
      <alignment horizontal="center" vertical="center"/>
      <protection locked="0"/>
    </xf>
    <xf numFmtId="0" fontId="49" fillId="0" borderId="50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49" fontId="48" fillId="0" borderId="24" xfId="0" applyNumberFormat="1" applyFont="1" applyBorder="1" applyAlignment="1" applyProtection="1">
      <alignment horizontal="center"/>
      <protection locked="0"/>
    </xf>
    <xf numFmtId="4" fontId="49" fillId="42" borderId="45" xfId="0" applyNumberFormat="1" applyFont="1" applyFill="1" applyBorder="1" applyAlignment="1" applyProtection="1">
      <alignment horizontal="center" vertical="center"/>
      <protection/>
    </xf>
    <xf numFmtId="4" fontId="49" fillId="42" borderId="50" xfId="0" applyNumberFormat="1" applyFont="1" applyFill="1" applyBorder="1" applyAlignment="1" applyProtection="1">
      <alignment horizontal="center" vertical="center"/>
      <protection/>
    </xf>
    <xf numFmtId="4" fontId="49" fillId="42" borderId="38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top"/>
      <protection/>
    </xf>
    <xf numFmtId="0" fontId="48" fillId="0" borderId="24" xfId="0" applyFont="1" applyBorder="1" applyAlignment="1" applyProtection="1">
      <alignment horizontal="center"/>
      <protection/>
    </xf>
    <xf numFmtId="0" fontId="49" fillId="0" borderId="45" xfId="0" applyFont="1" applyBorder="1" applyAlignment="1" applyProtection="1">
      <alignment horizontal="left" vertical="center" wrapText="1"/>
      <protection/>
    </xf>
    <xf numFmtId="0" fontId="49" fillId="0" borderId="50" xfId="0" applyFont="1" applyBorder="1" applyAlignment="1" applyProtection="1">
      <alignment horizontal="left" vertical="center" wrapText="1"/>
      <protection/>
    </xf>
    <xf numFmtId="0" fontId="49" fillId="0" borderId="38" xfId="0" applyFont="1" applyBorder="1" applyAlignment="1" applyProtection="1">
      <alignment horizontal="left" vertical="center" wrapText="1"/>
      <protection/>
    </xf>
    <xf numFmtId="0" fontId="49" fillId="0" borderId="45" xfId="0" applyFont="1" applyBorder="1" applyAlignment="1" applyProtection="1">
      <alignment horizontal="center" vertical="center"/>
      <protection/>
    </xf>
    <xf numFmtId="0" fontId="49" fillId="0" borderId="50" xfId="0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/>
      <protection/>
    </xf>
    <xf numFmtId="0" fontId="6" fillId="47" borderId="0" xfId="0" applyFont="1" applyFill="1" applyAlignment="1" applyProtection="1">
      <alignment horizontal="right"/>
      <protection/>
    </xf>
    <xf numFmtId="49" fontId="6" fillId="47" borderId="24" xfId="0" applyNumberFormat="1" applyFont="1" applyFill="1" applyBorder="1" applyAlignment="1" applyProtection="1">
      <alignment horizontal="center"/>
      <protection/>
    </xf>
    <xf numFmtId="0" fontId="6" fillId="47" borderId="0" xfId="0" applyFont="1" applyFill="1" applyAlignment="1" applyProtection="1">
      <alignment horizontal="left"/>
      <protection/>
    </xf>
    <xf numFmtId="49" fontId="6" fillId="47" borderId="24" xfId="0" applyNumberFormat="1" applyFont="1" applyFill="1" applyBorder="1" applyAlignment="1" applyProtection="1">
      <alignment horizontal="left"/>
      <protection/>
    </xf>
    <xf numFmtId="0" fontId="6" fillId="47" borderId="0" xfId="0" applyFont="1" applyFill="1" applyAlignment="1" applyProtection="1">
      <alignment/>
      <protection/>
    </xf>
    <xf numFmtId="0" fontId="6" fillId="42" borderId="24" xfId="0" applyFont="1" applyFill="1" applyBorder="1" applyAlignment="1" applyProtection="1">
      <alignment horizontal="center"/>
      <protection/>
    </xf>
    <xf numFmtId="0" fontId="49" fillId="47" borderId="0" xfId="0" applyFont="1" applyFill="1" applyBorder="1" applyAlignment="1" applyProtection="1">
      <alignment horizontal="center" vertical="top"/>
      <protection/>
    </xf>
    <xf numFmtId="0" fontId="49" fillId="0" borderId="45" xfId="0" applyFont="1" applyBorder="1" applyAlignment="1" applyProtection="1">
      <alignment horizontal="center" vertical="center" wrapText="1"/>
      <protection/>
    </xf>
    <xf numFmtId="0" fontId="49" fillId="0" borderId="50" xfId="0" applyFont="1" applyBorder="1" applyAlignment="1" applyProtection="1">
      <alignment horizontal="center" vertical="center" wrapText="1"/>
      <protection/>
    </xf>
    <xf numFmtId="0" fontId="49" fillId="0" borderId="38" xfId="0" applyFont="1" applyBorder="1" applyAlignment="1" applyProtection="1">
      <alignment horizontal="center" vertical="center" wrapText="1"/>
      <protection/>
    </xf>
    <xf numFmtId="0" fontId="49" fillId="42" borderId="45" xfId="0" applyFont="1" applyFill="1" applyBorder="1" applyAlignment="1" applyProtection="1">
      <alignment horizontal="center" vertical="center" wrapText="1"/>
      <protection/>
    </xf>
    <xf numFmtId="0" fontId="49" fillId="42" borderId="50" xfId="0" applyFont="1" applyFill="1" applyBorder="1" applyAlignment="1" applyProtection="1">
      <alignment horizontal="center" vertical="center" wrapText="1"/>
      <protection/>
    </xf>
    <xf numFmtId="0" fontId="49" fillId="42" borderId="38" xfId="0" applyFont="1" applyFill="1" applyBorder="1" applyAlignment="1" applyProtection="1">
      <alignment horizontal="center" vertical="center" wrapText="1"/>
      <protection/>
    </xf>
    <xf numFmtId="0" fontId="49" fillId="0" borderId="54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55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vertical="center" textRotation="90" wrapText="1"/>
      <protection/>
    </xf>
    <xf numFmtId="0" fontId="49" fillId="0" borderId="50" xfId="0" applyFont="1" applyBorder="1" applyAlignment="1" applyProtection="1">
      <alignment horizontal="center" vertical="center" textRotation="90" wrapText="1"/>
      <protection/>
    </xf>
    <xf numFmtId="0" fontId="49" fillId="0" borderId="38" xfId="0" applyFont="1" applyBorder="1" applyAlignment="1" applyProtection="1">
      <alignment horizontal="center" vertical="center" textRotation="90" wrapText="1"/>
      <protection/>
    </xf>
    <xf numFmtId="0" fontId="49" fillId="42" borderId="45" xfId="0" applyFont="1" applyFill="1" applyBorder="1" applyAlignment="1" applyProtection="1">
      <alignment horizontal="center" vertical="center" textRotation="90" wrapText="1"/>
      <protection/>
    </xf>
    <xf numFmtId="0" fontId="49" fillId="42" borderId="50" xfId="0" applyFont="1" applyFill="1" applyBorder="1" applyAlignment="1" applyProtection="1">
      <alignment horizontal="center" vertical="center" textRotation="90" wrapText="1"/>
      <protection/>
    </xf>
    <xf numFmtId="0" fontId="49" fillId="42" borderId="38" xfId="0" applyFont="1" applyFill="1" applyBorder="1" applyAlignment="1" applyProtection="1">
      <alignment horizontal="center" vertical="center" textRotation="90" wrapText="1"/>
      <protection/>
    </xf>
    <xf numFmtId="49" fontId="49" fillId="0" borderId="45" xfId="0" applyNumberFormat="1" applyFont="1" applyBorder="1" applyAlignment="1" applyProtection="1">
      <alignment horizontal="center" vertical="center"/>
      <protection/>
    </xf>
    <xf numFmtId="49" fontId="49" fillId="0" borderId="50" xfId="0" applyNumberFormat="1" applyFont="1" applyBorder="1" applyAlignment="1" applyProtection="1">
      <alignment horizontal="center" vertical="center"/>
      <protection/>
    </xf>
    <xf numFmtId="49" fontId="49" fillId="0" borderId="38" xfId="0" applyNumberFormat="1" applyFont="1" applyBorder="1" applyAlignment="1" applyProtection="1">
      <alignment horizontal="center" vertical="center"/>
      <protection/>
    </xf>
    <xf numFmtId="0" fontId="49" fillId="0" borderId="51" xfId="0" applyFont="1" applyBorder="1" applyAlignment="1" applyProtection="1">
      <alignment horizontal="center" vertical="top" wrapText="1"/>
      <protection/>
    </xf>
    <xf numFmtId="0" fontId="49" fillId="0" borderId="49" xfId="0" applyFont="1" applyBorder="1" applyAlignment="1" applyProtection="1">
      <alignment horizontal="center" vertical="top" wrapText="1"/>
      <protection/>
    </xf>
    <xf numFmtId="0" fontId="49" fillId="0" borderId="42" xfId="0" applyFont="1" applyBorder="1" applyAlignment="1" applyProtection="1">
      <alignment horizontal="center" vertical="top" wrapText="1"/>
      <protection/>
    </xf>
    <xf numFmtId="0" fontId="49" fillId="0" borderId="52" xfId="0" applyFont="1" applyBorder="1" applyAlignment="1" applyProtection="1">
      <alignment horizontal="center" vertical="top" wrapText="1"/>
      <protection/>
    </xf>
    <xf numFmtId="0" fontId="49" fillId="0" borderId="0" xfId="0" applyFont="1" applyBorder="1" applyAlignment="1" applyProtection="1">
      <alignment horizontal="center" vertical="top" wrapText="1"/>
      <protection/>
    </xf>
    <xf numFmtId="0" fontId="49" fillId="0" borderId="53" xfId="0" applyFont="1" applyBorder="1" applyAlignment="1" applyProtection="1">
      <alignment horizontal="center" vertical="top" wrapText="1"/>
      <protection/>
    </xf>
    <xf numFmtId="0" fontId="49" fillId="0" borderId="54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9" fillId="0" borderId="55" xfId="0" applyFont="1" applyBorder="1" applyAlignment="1" applyProtection="1">
      <alignment horizontal="center" vertical="top" wrapText="1"/>
      <protection/>
    </xf>
    <xf numFmtId="0" fontId="49" fillId="0" borderId="51" xfId="0" applyFont="1" applyBorder="1" applyAlignment="1" applyProtection="1">
      <alignment horizontal="center" vertical="center" textRotation="90" wrapText="1"/>
      <protection/>
    </xf>
    <xf numFmtId="0" fontId="49" fillId="0" borderId="49" xfId="0" applyFont="1" applyBorder="1" applyAlignment="1" applyProtection="1">
      <alignment horizontal="center" vertical="center" textRotation="90" wrapText="1"/>
      <protection/>
    </xf>
    <xf numFmtId="0" fontId="49" fillId="0" borderId="42" xfId="0" applyFont="1" applyBorder="1" applyAlignment="1" applyProtection="1">
      <alignment horizontal="center" vertical="center" textRotation="90" wrapText="1"/>
      <protection/>
    </xf>
    <xf numFmtId="0" fontId="49" fillId="0" borderId="52" xfId="0" applyFont="1" applyBorder="1" applyAlignment="1" applyProtection="1">
      <alignment horizontal="center" vertical="center" textRotation="90" wrapText="1"/>
      <protection/>
    </xf>
    <xf numFmtId="0" fontId="49" fillId="0" borderId="0" xfId="0" applyFont="1" applyBorder="1" applyAlignment="1" applyProtection="1">
      <alignment horizontal="center" vertical="center" textRotation="90" wrapText="1"/>
      <protection/>
    </xf>
    <xf numFmtId="0" fontId="49" fillId="0" borderId="53" xfId="0" applyFont="1" applyBorder="1" applyAlignment="1" applyProtection="1">
      <alignment horizontal="center" vertical="center" textRotation="90" wrapText="1"/>
      <protection/>
    </xf>
    <xf numFmtId="0" fontId="49" fillId="0" borderId="54" xfId="0" applyFont="1" applyBorder="1" applyAlignment="1" applyProtection="1">
      <alignment horizontal="center" vertical="center" textRotation="90" wrapText="1"/>
      <protection/>
    </xf>
    <xf numFmtId="0" fontId="49" fillId="0" borderId="24" xfId="0" applyFont="1" applyBorder="1" applyAlignment="1" applyProtection="1">
      <alignment horizontal="center" vertical="center" textRotation="90" wrapText="1"/>
      <protection/>
    </xf>
    <xf numFmtId="0" fontId="49" fillId="0" borderId="55" xfId="0" applyFont="1" applyBorder="1" applyAlignment="1" applyProtection="1">
      <alignment horizontal="center" vertical="center" textRotation="90" wrapText="1"/>
      <protection/>
    </xf>
    <xf numFmtId="49" fontId="49" fillId="42" borderId="45" xfId="0" applyNumberFormat="1" applyFont="1" applyFill="1" applyBorder="1" applyAlignment="1" applyProtection="1">
      <alignment horizontal="center" vertical="center"/>
      <protection/>
    </xf>
    <xf numFmtId="49" fontId="49" fillId="42" borderId="50" xfId="0" applyNumberFormat="1" applyFont="1" applyFill="1" applyBorder="1" applyAlignment="1" applyProtection="1">
      <alignment horizontal="center" vertical="center"/>
      <protection/>
    </xf>
    <xf numFmtId="49" fontId="49" fillId="42" borderId="38" xfId="0" applyNumberFormat="1" applyFont="1" applyFill="1" applyBorder="1" applyAlignment="1" applyProtection="1">
      <alignment horizontal="center" vertical="center"/>
      <protection/>
    </xf>
    <xf numFmtId="0" fontId="49" fillId="42" borderId="45" xfId="0" applyFont="1" applyFill="1" applyBorder="1" applyAlignment="1" applyProtection="1">
      <alignment horizontal="left" vertical="center" wrapText="1"/>
      <protection/>
    </xf>
    <xf numFmtId="0" fontId="49" fillId="42" borderId="50" xfId="0" applyFont="1" applyFill="1" applyBorder="1" applyAlignment="1" applyProtection="1">
      <alignment horizontal="left" vertical="center" wrapText="1"/>
      <protection/>
    </xf>
    <xf numFmtId="0" fontId="49" fillId="42" borderId="38" xfId="0" applyFont="1" applyFill="1" applyBorder="1" applyAlignment="1" applyProtection="1">
      <alignment horizontal="left" vertical="center" wrapText="1"/>
      <protection/>
    </xf>
    <xf numFmtId="0" fontId="6" fillId="0" borderId="45" xfId="0" applyFont="1" applyBorder="1" applyAlignment="1" applyProtection="1">
      <alignment horizontal="center" vertical="top"/>
      <protection/>
    </xf>
    <xf numFmtId="0" fontId="6" fillId="0" borderId="50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45" xfId="0" applyFont="1" applyBorder="1" applyAlignment="1" applyProtection="1">
      <alignment horizontal="center" vertical="center" textRotation="90" wrapText="1"/>
      <protection/>
    </xf>
    <xf numFmtId="0" fontId="6" fillId="0" borderId="50" xfId="0" applyFont="1" applyBorder="1" applyAlignment="1" applyProtection="1">
      <alignment horizontal="center" vertical="center" textRotation="90" wrapText="1"/>
      <protection/>
    </xf>
    <xf numFmtId="0" fontId="6" fillId="0" borderId="38" xfId="0" applyFont="1" applyBorder="1" applyAlignment="1" applyProtection="1">
      <alignment horizontal="center" vertical="center" textRotation="90" wrapText="1"/>
      <protection/>
    </xf>
    <xf numFmtId="0" fontId="6" fillId="0" borderId="51" xfId="0" applyFont="1" applyBorder="1" applyAlignment="1" applyProtection="1">
      <alignment horizontal="center" vertical="top" wrapText="1"/>
      <protection/>
    </xf>
    <xf numFmtId="0" fontId="6" fillId="0" borderId="49" xfId="0" applyFont="1" applyBorder="1" applyAlignment="1" applyProtection="1">
      <alignment horizontal="center" vertical="top" wrapText="1"/>
      <protection/>
    </xf>
    <xf numFmtId="0" fontId="6" fillId="0" borderId="42" xfId="0" applyFont="1" applyBorder="1" applyAlignment="1" applyProtection="1">
      <alignment horizontal="center" vertical="top" wrapText="1"/>
      <protection/>
    </xf>
    <xf numFmtId="0" fontId="6" fillId="0" borderId="52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53" xfId="0" applyFont="1" applyBorder="1" applyAlignment="1" applyProtection="1">
      <alignment horizontal="center" vertical="top" wrapText="1"/>
      <protection/>
    </xf>
    <xf numFmtId="0" fontId="6" fillId="0" borderId="54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6" fillId="0" borderId="55" xfId="0" applyFont="1" applyBorder="1" applyAlignment="1" applyProtection="1">
      <alignment horizontal="center" vertical="top" wrapText="1"/>
      <protection/>
    </xf>
    <xf numFmtId="0" fontId="6" fillId="0" borderId="51" xfId="0" applyFont="1" applyBorder="1" applyAlignment="1" applyProtection="1">
      <alignment horizontal="center" vertical="center" textRotation="90" wrapText="1"/>
      <protection/>
    </xf>
    <xf numFmtId="0" fontId="6" fillId="0" borderId="49" xfId="0" applyFont="1" applyBorder="1" applyAlignment="1" applyProtection="1">
      <alignment horizontal="center" vertical="center" textRotation="90" wrapText="1"/>
      <protection/>
    </xf>
    <xf numFmtId="0" fontId="6" fillId="0" borderId="42" xfId="0" applyFont="1" applyBorder="1" applyAlignment="1" applyProtection="1">
      <alignment horizontal="center" vertical="center" textRotation="90" wrapText="1"/>
      <protection/>
    </xf>
    <xf numFmtId="0" fontId="6" fillId="0" borderId="52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0" fontId="6" fillId="0" borderId="53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4" fillId="42" borderId="24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42" borderId="45" xfId="0" applyFont="1" applyFill="1" applyBorder="1" applyAlignment="1" applyProtection="1">
      <alignment horizontal="center" vertical="center"/>
      <protection/>
    </xf>
    <xf numFmtId="0" fontId="6" fillId="42" borderId="50" xfId="0" applyFont="1" applyFill="1" applyBorder="1" applyAlignment="1" applyProtection="1">
      <alignment horizontal="center" vertical="center"/>
      <protection/>
    </xf>
    <xf numFmtId="0" fontId="6" fillId="42" borderId="38" xfId="0" applyFont="1" applyFill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42" borderId="45" xfId="0" applyFont="1" applyFill="1" applyBorder="1" applyAlignment="1" applyProtection="1">
      <alignment horizontal="center" vertical="top"/>
      <protection/>
    </xf>
    <xf numFmtId="0" fontId="6" fillId="42" borderId="50" xfId="0" applyFont="1" applyFill="1" applyBorder="1" applyAlignment="1" applyProtection="1">
      <alignment horizontal="center" vertical="top"/>
      <protection/>
    </xf>
    <xf numFmtId="0" fontId="6" fillId="42" borderId="38" xfId="0" applyFont="1" applyFill="1" applyBorder="1" applyAlignment="1" applyProtection="1">
      <alignment horizontal="center" vertical="top"/>
      <protection/>
    </xf>
    <xf numFmtId="0" fontId="6" fillId="0" borderId="45" xfId="0" applyFont="1" applyBorder="1" applyAlignment="1" applyProtection="1">
      <alignment horizontal="center" vertical="top" wrapText="1"/>
      <protection/>
    </xf>
    <xf numFmtId="0" fontId="6" fillId="0" borderId="50" xfId="0" applyFont="1" applyBorder="1" applyAlignment="1" applyProtection="1">
      <alignment horizontal="center" vertical="top" wrapText="1"/>
      <protection/>
    </xf>
    <xf numFmtId="0" fontId="6" fillId="0" borderId="38" xfId="0" applyFont="1" applyBorder="1" applyAlignment="1" applyProtection="1">
      <alignment horizontal="center" vertical="top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47" borderId="45" xfId="0" applyFont="1" applyFill="1" applyBorder="1" applyAlignment="1" applyProtection="1">
      <alignment horizontal="center" vertical="center"/>
      <protection locked="0"/>
    </xf>
    <xf numFmtId="0" fontId="6" fillId="47" borderId="50" xfId="0" applyFont="1" applyFill="1" applyBorder="1" applyAlignment="1" applyProtection="1">
      <alignment horizontal="center" vertical="center"/>
      <protection locked="0"/>
    </xf>
    <xf numFmtId="0" fontId="6" fillId="47" borderId="38" xfId="0" applyFont="1" applyFill="1" applyBorder="1" applyAlignment="1" applyProtection="1">
      <alignment horizontal="center" vertical="center"/>
      <protection locked="0"/>
    </xf>
    <xf numFmtId="0" fontId="6" fillId="47" borderId="45" xfId="0" applyFont="1" applyFill="1" applyBorder="1" applyAlignment="1" applyProtection="1">
      <alignment horizontal="center" vertical="center"/>
      <protection/>
    </xf>
    <xf numFmtId="0" fontId="6" fillId="47" borderId="50" xfId="0" applyFont="1" applyFill="1" applyBorder="1" applyAlignment="1" applyProtection="1">
      <alignment horizontal="center" vertical="center"/>
      <protection/>
    </xf>
    <xf numFmtId="0" fontId="6" fillId="47" borderId="38" xfId="0" applyFont="1" applyFill="1" applyBorder="1" applyAlignment="1" applyProtection="1">
      <alignment horizontal="center" vertical="center"/>
      <protection/>
    </xf>
    <xf numFmtId="3" fontId="6" fillId="42" borderId="45" xfId="0" applyNumberFormat="1" applyFont="1" applyFill="1" applyBorder="1" applyAlignment="1" applyProtection="1">
      <alignment horizontal="center" vertical="center"/>
      <protection/>
    </xf>
    <xf numFmtId="0" fontId="6" fillId="47" borderId="45" xfId="0" applyFont="1" applyFill="1" applyBorder="1" applyAlignment="1" applyProtection="1">
      <alignment horizontal="center" vertical="center" wrapText="1"/>
      <protection/>
    </xf>
    <xf numFmtId="0" fontId="6" fillId="47" borderId="50" xfId="0" applyFont="1" applyFill="1" applyBorder="1" applyAlignment="1" applyProtection="1">
      <alignment horizontal="center" vertical="center" wrapText="1"/>
      <protection/>
    </xf>
    <xf numFmtId="0" fontId="6" fillId="47" borderId="38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 vertical="top"/>
      <protection/>
    </xf>
    <xf numFmtId="0" fontId="4" fillId="0" borderId="24" xfId="0" applyFont="1" applyBorder="1" applyAlignment="1" applyProtection="1">
      <alignment horizontal="center"/>
      <protection/>
    </xf>
    <xf numFmtId="0" fontId="6" fillId="42" borderId="45" xfId="0" applyFont="1" applyFill="1" applyBorder="1" applyAlignment="1" applyProtection="1">
      <alignment horizontal="center" vertical="center" wrapText="1"/>
      <protection/>
    </xf>
    <xf numFmtId="0" fontId="6" fillId="42" borderId="50" xfId="0" applyFont="1" applyFill="1" applyBorder="1" applyAlignment="1" applyProtection="1">
      <alignment horizontal="center" vertical="center" wrapText="1"/>
      <protection/>
    </xf>
    <xf numFmtId="0" fontId="6" fillId="42" borderId="3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9" fontId="5" fillId="0" borderId="24" xfId="0" applyNumberFormat="1" applyFont="1" applyBorder="1" applyAlignment="1" applyProtection="1">
      <alignment horizontal="left"/>
      <protection/>
    </xf>
    <xf numFmtId="49" fontId="6" fillId="0" borderId="45" xfId="0" applyNumberFormat="1" applyFont="1" applyBorder="1" applyAlignment="1" applyProtection="1">
      <alignment horizontal="center" vertical="top"/>
      <protection/>
    </xf>
    <xf numFmtId="49" fontId="6" fillId="0" borderId="50" xfId="0" applyNumberFormat="1" applyFont="1" applyBorder="1" applyAlignment="1" applyProtection="1">
      <alignment horizontal="center" vertical="top"/>
      <protection/>
    </xf>
    <xf numFmtId="49" fontId="6" fillId="0" borderId="38" xfId="0" applyNumberFormat="1" applyFont="1" applyBorder="1" applyAlignment="1" applyProtection="1">
      <alignment horizontal="center" vertical="top"/>
      <protection/>
    </xf>
    <xf numFmtId="0" fontId="6" fillId="0" borderId="50" xfId="0" applyFont="1" applyBorder="1" applyAlignment="1" applyProtection="1">
      <alignment horizontal="left" vertical="top" wrapText="1"/>
      <protection/>
    </xf>
    <xf numFmtId="0" fontId="6" fillId="0" borderId="38" xfId="0" applyFont="1" applyBorder="1" applyAlignment="1" applyProtection="1">
      <alignment horizontal="left" vertical="top" wrapText="1"/>
      <protection/>
    </xf>
    <xf numFmtId="0" fontId="6" fillId="42" borderId="51" xfId="0" applyFont="1" applyFill="1" applyBorder="1" applyAlignment="1" applyProtection="1">
      <alignment horizontal="center" vertical="top" wrapText="1"/>
      <protection/>
    </xf>
    <xf numFmtId="0" fontId="6" fillId="42" borderId="49" xfId="0" applyFont="1" applyFill="1" applyBorder="1" applyAlignment="1" applyProtection="1">
      <alignment horizontal="center" vertical="top" wrapText="1"/>
      <protection/>
    </xf>
    <xf numFmtId="0" fontId="6" fillId="42" borderId="42" xfId="0" applyFont="1" applyFill="1" applyBorder="1" applyAlignment="1" applyProtection="1">
      <alignment horizontal="center" vertical="top" wrapText="1"/>
      <protection/>
    </xf>
    <xf numFmtId="0" fontId="6" fillId="0" borderId="45" xfId="0" applyFont="1" applyBorder="1" applyAlignment="1" applyProtection="1">
      <alignment horizontal="center" vertical="top"/>
      <protection locked="0"/>
    </xf>
    <xf numFmtId="0" fontId="6" fillId="0" borderId="50" xfId="0" applyFont="1" applyBorder="1" applyAlignment="1" applyProtection="1">
      <alignment horizontal="center" vertical="top"/>
      <protection locked="0"/>
    </xf>
    <xf numFmtId="0" fontId="6" fillId="0" borderId="38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" fontId="2" fillId="49" borderId="0" xfId="0" applyNumberFormat="1" applyFont="1" applyFill="1" applyBorder="1" applyAlignment="1" applyProtection="1">
      <alignment horizontal="center" vertical="top" wrapText="1"/>
      <protection/>
    </xf>
    <xf numFmtId="0" fontId="2" fillId="49" borderId="0" xfId="0" applyFont="1" applyFill="1" applyBorder="1" applyAlignment="1" applyProtection="1">
      <alignment horizontal="center" vertical="top" wrapText="1"/>
      <protection/>
    </xf>
    <xf numFmtId="2" fontId="2" fillId="42" borderId="24" xfId="0" applyNumberFormat="1" applyFont="1" applyFill="1" applyBorder="1" applyAlignment="1" applyProtection="1">
      <alignment horizontal="center" vertical="top" wrapText="1"/>
      <protection/>
    </xf>
    <xf numFmtId="0" fontId="2" fillId="42" borderId="24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94" fillId="42" borderId="24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Border="1" applyAlignment="1">
      <alignment horizontal="center" vertical="top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1" fillId="42" borderId="0" xfId="0" applyFont="1" applyFill="1" applyAlignment="1" applyProtection="1">
      <alignment horizontal="center" vertical="top" wrapText="1"/>
      <protection/>
    </xf>
    <xf numFmtId="0" fontId="41" fillId="0" borderId="0" xfId="0" applyFont="1" applyAlignment="1" applyProtection="1">
      <alignment horizontal="center" vertical="top" wrapText="1"/>
      <protection/>
    </xf>
    <xf numFmtId="0" fontId="92" fillId="0" borderId="0" xfId="0" applyFont="1" applyBorder="1" applyAlignment="1" applyProtection="1">
      <alignment horizontal="center" vertical="top"/>
      <protection/>
    </xf>
    <xf numFmtId="0" fontId="47" fillId="47" borderId="0" xfId="0" applyFont="1" applyFill="1" applyAlignment="1" applyProtection="1">
      <alignment horizontal="center" wrapText="1"/>
      <protection/>
    </xf>
    <xf numFmtId="0" fontId="2" fillId="47" borderId="19" xfId="0" applyFont="1" applyFill="1" applyBorder="1" applyAlignment="1" applyProtection="1">
      <alignment horizontal="left" vertical="center" wrapText="1"/>
      <protection/>
    </xf>
    <xf numFmtId="0" fontId="0" fillId="47" borderId="19" xfId="0" applyFill="1" applyBorder="1" applyAlignment="1" applyProtection="1">
      <alignment horizontal="center" vertical="center"/>
      <protection/>
    </xf>
    <xf numFmtId="0" fontId="2" fillId="47" borderId="19" xfId="0" applyFont="1" applyFill="1" applyBorder="1" applyAlignment="1" applyProtection="1">
      <alignment horizontal="center" vertical="center" wrapText="1"/>
      <protection/>
    </xf>
    <xf numFmtId="4" fontId="2" fillId="47" borderId="19" xfId="0" applyNumberFormat="1" applyFont="1" applyFill="1" applyBorder="1" applyAlignment="1" applyProtection="1">
      <alignment horizontal="center" vertical="center" wrapText="1"/>
      <protection/>
    </xf>
    <xf numFmtId="4" fontId="12" fillId="50" borderId="0" xfId="0" applyNumberFormat="1" applyFont="1" applyFill="1" applyAlignment="1" applyProtection="1">
      <alignment horizontal="center"/>
      <protection/>
    </xf>
    <xf numFmtId="49" fontId="12" fillId="47" borderId="0" xfId="0" applyNumberFormat="1" applyFont="1" applyFill="1" applyAlignment="1" applyProtection="1">
      <alignment horizontal="left"/>
      <protection/>
    </xf>
    <xf numFmtId="2" fontId="41" fillId="42" borderId="0" xfId="0" applyNumberFormat="1" applyFont="1" applyFill="1" applyAlignment="1" applyProtection="1">
      <alignment horizontal="center" vertical="center"/>
      <protection/>
    </xf>
    <xf numFmtId="0" fontId="41" fillId="42" borderId="0" xfId="0" applyFont="1" applyFill="1" applyAlignment="1" applyProtection="1">
      <alignment horizontal="center" vertical="center"/>
      <protection/>
    </xf>
    <xf numFmtId="0" fontId="41" fillId="42" borderId="0" xfId="0" applyFont="1" applyFill="1" applyAlignment="1" applyProtection="1">
      <alignment horizontal="center"/>
      <protection/>
    </xf>
    <xf numFmtId="2" fontId="41" fillId="42" borderId="0" xfId="0" applyNumberFormat="1" applyFont="1" applyFill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89" fillId="0" borderId="0" xfId="0" applyFont="1" applyAlignment="1" applyProtection="1">
      <alignment horizontal="center" wrapText="1"/>
      <protection locked="0"/>
    </xf>
    <xf numFmtId="0" fontId="86" fillId="0" borderId="19" xfId="0" applyFont="1" applyBorder="1" applyAlignment="1" applyProtection="1">
      <alignment horizontal="center" vertical="top" wrapText="1"/>
      <protection locked="0"/>
    </xf>
    <xf numFmtId="0" fontId="86" fillId="0" borderId="19" xfId="0" applyFont="1" applyBorder="1" applyAlignment="1" applyProtection="1">
      <alignment horizontal="center"/>
      <protection locked="0"/>
    </xf>
    <xf numFmtId="0" fontId="95" fillId="0" borderId="0" xfId="0" applyFont="1" applyAlignment="1" applyProtection="1">
      <alignment horizontal="center" wrapText="1"/>
      <protection/>
    </xf>
    <xf numFmtId="0" fontId="87" fillId="0" borderId="19" xfId="0" applyFont="1" applyBorder="1" applyAlignment="1" applyProtection="1">
      <alignment horizontal="center" vertical="top" wrapText="1"/>
      <protection/>
    </xf>
    <xf numFmtId="0" fontId="89" fillId="0" borderId="0" xfId="0" applyFont="1" applyAlignment="1" applyProtection="1">
      <alignment horizontal="center" vertical="center" wrapText="1"/>
      <protection/>
    </xf>
    <xf numFmtId="0" fontId="87" fillId="0" borderId="45" xfId="0" applyFont="1" applyBorder="1" applyAlignment="1" applyProtection="1">
      <alignment horizontal="center" vertical="top" wrapText="1"/>
      <protection/>
    </xf>
    <xf numFmtId="0" fontId="87" fillId="0" borderId="28" xfId="0" applyFont="1" applyBorder="1" applyAlignment="1" applyProtection="1">
      <alignment horizontal="center" vertical="top" wrapText="1"/>
      <protection/>
    </xf>
    <xf numFmtId="0" fontId="87" fillId="0" borderId="46" xfId="0" applyFont="1" applyBorder="1" applyAlignment="1" applyProtection="1">
      <alignment horizontal="center" vertical="top" wrapText="1"/>
      <protection/>
    </xf>
    <xf numFmtId="0" fontId="87" fillId="0" borderId="47" xfId="0" applyFont="1" applyBorder="1" applyAlignment="1" applyProtection="1">
      <alignment horizontal="center" vertical="top" wrapText="1"/>
      <protection/>
    </xf>
    <xf numFmtId="0" fontId="87" fillId="0" borderId="38" xfId="0" applyFont="1" applyBorder="1" applyAlignment="1" applyProtection="1">
      <alignment horizontal="center" vertical="top" wrapText="1"/>
      <protection/>
    </xf>
    <xf numFmtId="0" fontId="95" fillId="0" borderId="0" xfId="0" applyFont="1" applyAlignment="1" applyProtection="1">
      <alignment horizontal="center" vertical="center" wrapText="1"/>
      <protection/>
    </xf>
    <xf numFmtId="0" fontId="87" fillId="0" borderId="19" xfId="0" applyFont="1" applyBorder="1" applyAlignment="1" applyProtection="1">
      <alignment horizontal="center" vertical="center"/>
      <protection/>
    </xf>
    <xf numFmtId="0" fontId="87" fillId="0" borderId="28" xfId="0" applyFont="1" applyBorder="1" applyAlignment="1" applyProtection="1">
      <alignment horizontal="center" vertical="center" wrapText="1"/>
      <protection/>
    </xf>
    <xf numFmtId="0" fontId="87" fillId="0" borderId="46" xfId="0" applyFont="1" applyBorder="1" applyAlignment="1" applyProtection="1">
      <alignment horizontal="center" vertical="center" wrapText="1"/>
      <protection/>
    </xf>
    <xf numFmtId="0" fontId="87" fillId="0" borderId="47" xfId="0" applyFont="1" applyBorder="1" applyAlignment="1" applyProtection="1">
      <alignment horizontal="center" vertical="center" wrapText="1"/>
      <protection/>
    </xf>
    <xf numFmtId="0" fontId="92" fillId="0" borderId="19" xfId="0" applyFont="1" applyBorder="1" applyAlignment="1" applyProtection="1">
      <alignment horizontal="center" vertical="top" wrapText="1"/>
      <protection/>
    </xf>
    <xf numFmtId="0" fontId="86" fillId="0" borderId="19" xfId="0" applyFont="1" applyBorder="1" applyAlignment="1" applyProtection="1">
      <alignment horizontal="center"/>
      <protection/>
    </xf>
    <xf numFmtId="0" fontId="86" fillId="0" borderId="19" xfId="0" applyFont="1" applyBorder="1" applyAlignment="1" applyProtection="1">
      <alignment horizontal="center" vertical="top" wrapText="1"/>
      <protection/>
    </xf>
    <xf numFmtId="0" fontId="87" fillId="0" borderId="19" xfId="0" applyFont="1" applyBorder="1" applyAlignment="1" applyProtection="1">
      <alignment horizontal="center" vertical="top" wrapText="1"/>
      <protection locked="0"/>
    </xf>
    <xf numFmtId="0" fontId="89" fillId="0" borderId="0" xfId="0" applyFont="1" applyAlignment="1" applyProtection="1">
      <alignment horizontal="center" vertical="center" wrapText="1"/>
      <protection locked="0"/>
    </xf>
    <xf numFmtId="0" fontId="86" fillId="0" borderId="28" xfId="0" applyFont="1" applyBorder="1" applyAlignment="1" applyProtection="1">
      <alignment horizontal="center"/>
      <protection locked="0"/>
    </xf>
    <xf numFmtId="0" fontId="86" fillId="0" borderId="46" xfId="0" applyFont="1" applyBorder="1" applyAlignment="1" applyProtection="1">
      <alignment horizontal="center"/>
      <protection locked="0"/>
    </xf>
    <xf numFmtId="0" fontId="86" fillId="0" borderId="47" xfId="0" applyFont="1" applyBorder="1" applyAlignment="1" applyProtection="1">
      <alignment horizontal="center"/>
      <protection locked="0"/>
    </xf>
    <xf numFmtId="0" fontId="87" fillId="0" borderId="28" xfId="0" applyFont="1" applyBorder="1" applyAlignment="1" applyProtection="1">
      <alignment horizontal="left" vertical="center"/>
      <protection locked="0"/>
    </xf>
    <xf numFmtId="0" fontId="87" fillId="0" borderId="46" xfId="0" applyFont="1" applyBorder="1" applyAlignment="1" applyProtection="1">
      <alignment horizontal="left" vertical="center"/>
      <protection locked="0"/>
    </xf>
    <xf numFmtId="0" fontId="87" fillId="0" borderId="47" xfId="0" applyFont="1" applyBorder="1" applyAlignment="1" applyProtection="1">
      <alignment horizontal="left" vertical="center"/>
      <protection locked="0"/>
    </xf>
    <xf numFmtId="0" fontId="87" fillId="0" borderId="19" xfId="0" applyFont="1" applyBorder="1" applyAlignment="1" applyProtection="1">
      <alignment vertical="top" wrapText="1"/>
      <protection locked="0"/>
    </xf>
    <xf numFmtId="0" fontId="86" fillId="0" borderId="19" xfId="0" applyFont="1" applyBorder="1" applyAlignment="1" applyProtection="1">
      <alignment vertical="top"/>
      <protection locked="0"/>
    </xf>
    <xf numFmtId="0" fontId="87" fillId="0" borderId="0" xfId="0" applyFont="1" applyAlignment="1" applyProtection="1">
      <alignment horizontal="center"/>
      <protection locked="0"/>
    </xf>
    <xf numFmtId="0" fontId="97" fillId="0" borderId="0" xfId="0" applyFont="1" applyAlignment="1" applyProtection="1">
      <alignment horizontal="center" wrapText="1"/>
      <protection locked="0"/>
    </xf>
    <xf numFmtId="0" fontId="87" fillId="42" borderId="56" xfId="0" applyFont="1" applyFill="1" applyBorder="1" applyAlignment="1" applyProtection="1">
      <alignment horizontal="center" wrapText="1"/>
      <protection locked="0"/>
    </xf>
    <xf numFmtId="0" fontId="86" fillId="0" borderId="57" xfId="0" applyFont="1" applyBorder="1" applyAlignment="1" applyProtection="1">
      <alignment horizontal="center"/>
      <protection locked="0"/>
    </xf>
    <xf numFmtId="0" fontId="95" fillId="0" borderId="0" xfId="0" applyFont="1" applyAlignment="1" applyProtection="1">
      <alignment horizontal="center" vertical="center" wrapText="1"/>
      <protection locked="0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Обычный 6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Хороший" xfId="95"/>
    <cellStyle name="Хороший 2" xfId="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SheetLayoutView="46" zoomScalePageLayoutView="0" workbookViewId="0" topLeftCell="A22">
      <selection activeCell="A33" sqref="A33:G33"/>
    </sheetView>
  </sheetViews>
  <sheetFormatPr defaultColWidth="8.8515625" defaultRowHeight="15"/>
  <cols>
    <col min="1" max="1" width="8.8515625" style="97" customWidth="1"/>
    <col min="2" max="2" width="43.8515625" style="97" customWidth="1"/>
    <col min="3" max="3" width="21.8515625" style="97" customWidth="1"/>
    <col min="4" max="4" width="20.7109375" style="97" customWidth="1"/>
    <col min="5" max="5" width="100.8515625" style="97" customWidth="1"/>
    <col min="6" max="6" width="23.00390625" style="100" customWidth="1"/>
    <col min="7" max="7" width="27.7109375" style="97" customWidth="1"/>
    <col min="8" max="8" width="18.00390625" style="97" customWidth="1"/>
    <col min="9" max="9" width="8.8515625" style="97" customWidth="1"/>
    <col min="10" max="10" width="56.28125" style="97" customWidth="1"/>
    <col min="11" max="11" width="39.57421875" style="97" customWidth="1"/>
    <col min="12" max="12" width="46.28125" style="97" customWidth="1"/>
    <col min="13" max="16384" width="8.8515625" style="97" customWidth="1"/>
  </cols>
  <sheetData>
    <row r="1" spans="1:7" ht="30.75">
      <c r="A1" s="461" t="s">
        <v>214</v>
      </c>
      <c r="B1" s="461"/>
      <c r="C1" s="461"/>
      <c r="D1" s="461"/>
      <c r="E1" s="461"/>
      <c r="F1" s="461"/>
      <c r="G1" s="461"/>
    </row>
    <row r="2" spans="1:12" ht="63.75" customHeight="1">
      <c r="A2" s="463" t="s">
        <v>616</v>
      </c>
      <c r="B2" s="463"/>
      <c r="C2" s="463"/>
      <c r="D2" s="463"/>
      <c r="E2" s="463"/>
      <c r="F2" s="463"/>
      <c r="G2" s="463"/>
      <c r="K2" s="281" t="s">
        <v>689</v>
      </c>
      <c r="L2" s="282"/>
    </row>
    <row r="3" spans="1:12" ht="38.25" customHeight="1">
      <c r="A3" s="464" t="s">
        <v>305</v>
      </c>
      <c r="B3" s="464"/>
      <c r="C3" s="464"/>
      <c r="D3" s="464"/>
      <c r="E3" s="464"/>
      <c r="F3" s="464"/>
      <c r="G3" s="464"/>
      <c r="K3" s="277" t="s">
        <v>574</v>
      </c>
      <c r="L3" s="277" t="s">
        <v>619</v>
      </c>
    </row>
    <row r="4" spans="1:12" ht="30.75">
      <c r="A4" s="465" t="s">
        <v>164</v>
      </c>
      <c r="B4" s="465"/>
      <c r="C4" s="465"/>
      <c r="D4" s="465"/>
      <c r="E4" s="465"/>
      <c r="F4" s="465"/>
      <c r="G4" s="465"/>
      <c r="J4" s="376"/>
      <c r="K4" s="375" t="s">
        <v>575</v>
      </c>
      <c r="L4" s="278" t="s">
        <v>622</v>
      </c>
    </row>
    <row r="5" spans="1:12" ht="136.5" customHeight="1">
      <c r="A5" s="465" t="s">
        <v>163</v>
      </c>
      <c r="B5" s="465"/>
      <c r="C5" s="465"/>
      <c r="D5" s="465"/>
      <c r="E5" s="465"/>
      <c r="F5" s="465"/>
      <c r="G5" s="465"/>
      <c r="J5" s="377"/>
      <c r="K5" s="375" t="s">
        <v>575</v>
      </c>
      <c r="L5" s="278" t="s">
        <v>618</v>
      </c>
    </row>
    <row r="6" spans="1:12" ht="40.5">
      <c r="A6" s="98"/>
      <c r="B6" s="99" t="s">
        <v>125</v>
      </c>
      <c r="C6" s="466" t="s">
        <v>686</v>
      </c>
      <c r="D6" s="466"/>
      <c r="E6" s="466"/>
      <c r="F6" s="466"/>
      <c r="G6" s="466"/>
      <c r="K6" s="277" t="s">
        <v>769</v>
      </c>
      <c r="L6" s="277" t="s">
        <v>624</v>
      </c>
    </row>
    <row r="7" spans="1:12" ht="42.75" customHeight="1">
      <c r="A7" s="467" t="s">
        <v>165</v>
      </c>
      <c r="B7" s="467"/>
      <c r="C7" s="467"/>
      <c r="D7" s="467"/>
      <c r="E7" s="467"/>
      <c r="F7" s="467"/>
      <c r="G7" s="467"/>
      <c r="K7" s="277" t="s">
        <v>769</v>
      </c>
      <c r="L7" s="277" t="s">
        <v>623</v>
      </c>
    </row>
    <row r="8" spans="1:12" ht="30">
      <c r="A8" s="468" t="s">
        <v>784</v>
      </c>
      <c r="B8" s="468"/>
      <c r="C8" s="468"/>
      <c r="D8" s="468"/>
      <c r="E8" s="468"/>
      <c r="F8" s="468"/>
      <c r="G8" s="468"/>
      <c r="K8" s="277" t="s">
        <v>576</v>
      </c>
      <c r="L8" s="277" t="s">
        <v>621</v>
      </c>
    </row>
    <row r="9" spans="11:20" ht="20.25">
      <c r="K9" s="277" t="s">
        <v>576</v>
      </c>
      <c r="L9" s="277" t="s">
        <v>620</v>
      </c>
      <c r="T9" s="277"/>
    </row>
    <row r="10" spans="1:20" ht="168" customHeight="1">
      <c r="A10" s="101" t="s">
        <v>182</v>
      </c>
      <c r="B10" s="101" t="s">
        <v>183</v>
      </c>
      <c r="C10" s="102" t="s">
        <v>215</v>
      </c>
      <c r="D10" s="102" t="s">
        <v>216</v>
      </c>
      <c r="E10" s="102" t="s">
        <v>217</v>
      </c>
      <c r="F10" s="103" t="s">
        <v>218</v>
      </c>
      <c r="G10" s="101" t="s">
        <v>184</v>
      </c>
      <c r="K10" s="279" t="s">
        <v>577</v>
      </c>
      <c r="L10" s="277" t="s">
        <v>625</v>
      </c>
      <c r="T10" s="277"/>
    </row>
    <row r="11" spans="1:12" ht="20.25">
      <c r="A11" s="101">
        <v>1</v>
      </c>
      <c r="B11" s="101">
        <v>2</v>
      </c>
      <c r="C11" s="102">
        <v>3</v>
      </c>
      <c r="D11" s="102">
        <v>4</v>
      </c>
      <c r="E11" s="104">
        <v>5</v>
      </c>
      <c r="F11" s="103">
        <v>6</v>
      </c>
      <c r="G11" s="101">
        <v>7</v>
      </c>
      <c r="K11" s="279" t="s">
        <v>750</v>
      </c>
      <c r="L11" s="277" t="s">
        <v>751</v>
      </c>
    </row>
    <row r="12" spans="1:12" ht="32.25" customHeight="1">
      <c r="A12" s="105">
        <v>1</v>
      </c>
      <c r="B12" s="106" t="s">
        <v>185</v>
      </c>
      <c r="C12" s="90">
        <f>C13+C14+C15+C17</f>
        <v>4129646.62</v>
      </c>
      <c r="D12" s="90">
        <f>D13+D14+D15+D17</f>
        <v>4129646.62</v>
      </c>
      <c r="E12" s="90"/>
      <c r="F12" s="90">
        <f>F13+F14+F15+F17</f>
        <v>0</v>
      </c>
      <c r="G12" s="91"/>
      <c r="I12" s="107" t="s">
        <v>219</v>
      </c>
      <c r="K12" s="279" t="s">
        <v>752</v>
      </c>
      <c r="L12" s="277" t="s">
        <v>753</v>
      </c>
    </row>
    <row r="13" spans="1:12" ht="370.5">
      <c r="A13" s="108" t="s">
        <v>186</v>
      </c>
      <c r="B13" s="109" t="s">
        <v>173</v>
      </c>
      <c r="C13" s="93">
        <v>3563083.85</v>
      </c>
      <c r="D13" s="93">
        <v>3563083.85</v>
      </c>
      <c r="E13" s="460" t="s">
        <v>808</v>
      </c>
      <c r="F13" s="95">
        <f>C13-D13</f>
        <v>0</v>
      </c>
      <c r="G13" s="92"/>
      <c r="K13" s="278" t="s">
        <v>578</v>
      </c>
      <c r="L13" s="278" t="s">
        <v>627</v>
      </c>
    </row>
    <row r="14" spans="1:12" ht="390">
      <c r="A14" s="108" t="s">
        <v>187</v>
      </c>
      <c r="B14" s="109" t="s">
        <v>174</v>
      </c>
      <c r="C14" s="93">
        <v>541922.77</v>
      </c>
      <c r="D14" s="93">
        <v>541922.77</v>
      </c>
      <c r="E14" s="93" t="s">
        <v>809</v>
      </c>
      <c r="F14" s="95">
        <f>C14-D14</f>
        <v>0</v>
      </c>
      <c r="G14" s="92"/>
      <c r="K14" s="278" t="s">
        <v>578</v>
      </c>
      <c r="L14" s="278" t="s">
        <v>626</v>
      </c>
    </row>
    <row r="15" spans="1:12" ht="20.25">
      <c r="A15" s="108" t="s">
        <v>188</v>
      </c>
      <c r="B15" s="109" t="s">
        <v>189</v>
      </c>
      <c r="C15" s="95">
        <f>C16</f>
        <v>0</v>
      </c>
      <c r="D15" s="95">
        <f>D16</f>
        <v>0</v>
      </c>
      <c r="E15" s="95"/>
      <c r="F15" s="95">
        <f>F16</f>
        <v>0</v>
      </c>
      <c r="G15" s="110"/>
      <c r="I15" s="107" t="s">
        <v>220</v>
      </c>
      <c r="K15" s="278" t="s">
        <v>578</v>
      </c>
      <c r="L15" s="278" t="s">
        <v>628</v>
      </c>
    </row>
    <row r="16" spans="1:12" ht="39">
      <c r="A16" s="108" t="s">
        <v>190</v>
      </c>
      <c r="B16" s="109" t="s">
        <v>191</v>
      </c>
      <c r="C16" s="93"/>
      <c r="D16" s="93"/>
      <c r="E16" s="93"/>
      <c r="F16" s="95">
        <f>C16-D16</f>
        <v>0</v>
      </c>
      <c r="G16" s="92"/>
      <c r="K16" s="278" t="s">
        <v>579</v>
      </c>
      <c r="L16" s="278" t="s">
        <v>629</v>
      </c>
    </row>
    <row r="17" spans="1:12" ht="390">
      <c r="A17" s="108" t="s">
        <v>192</v>
      </c>
      <c r="B17" s="109" t="s">
        <v>175</v>
      </c>
      <c r="C17" s="93">
        <v>24640</v>
      </c>
      <c r="D17" s="93">
        <v>24640</v>
      </c>
      <c r="E17" s="93" t="s">
        <v>810</v>
      </c>
      <c r="F17" s="95">
        <f>C17-D17</f>
        <v>0</v>
      </c>
      <c r="G17" s="92"/>
      <c r="K17" s="278" t="s">
        <v>579</v>
      </c>
      <c r="L17" s="278" t="s">
        <v>630</v>
      </c>
    </row>
    <row r="18" spans="1:12" ht="32.25" customHeight="1">
      <c r="A18" s="111">
        <v>2</v>
      </c>
      <c r="B18" s="106" t="s">
        <v>193</v>
      </c>
      <c r="C18" s="90">
        <f>SUM(C19:C21)</f>
        <v>1133160.4300000002</v>
      </c>
      <c r="D18" s="90">
        <f>SUM(D19:D21)</f>
        <v>1133160.4300000002</v>
      </c>
      <c r="E18" s="90"/>
      <c r="F18" s="90">
        <f>SUM(F19:F21)</f>
        <v>0</v>
      </c>
      <c r="G18" s="91"/>
      <c r="I18" s="112"/>
      <c r="K18" s="278" t="s">
        <v>580</v>
      </c>
      <c r="L18" s="278" t="s">
        <v>631</v>
      </c>
    </row>
    <row r="19" spans="1:12" ht="127.5" customHeight="1">
      <c r="A19" s="108" t="s">
        <v>194</v>
      </c>
      <c r="B19" s="109" t="s">
        <v>195</v>
      </c>
      <c r="C19" s="93">
        <v>806315.77</v>
      </c>
      <c r="D19" s="93">
        <v>806315.77</v>
      </c>
      <c r="E19" s="94" t="s">
        <v>808</v>
      </c>
      <c r="F19" s="95">
        <f>C19-D19</f>
        <v>0</v>
      </c>
      <c r="G19" s="92"/>
      <c r="I19" s="113"/>
      <c r="K19" s="278" t="s">
        <v>580</v>
      </c>
      <c r="L19" s="278" t="s">
        <v>632</v>
      </c>
    </row>
    <row r="20" spans="1:12" ht="106.5" customHeight="1">
      <c r="A20" s="108" t="s">
        <v>196</v>
      </c>
      <c r="B20" s="109" t="s">
        <v>197</v>
      </c>
      <c r="C20" s="93">
        <v>119862.57</v>
      </c>
      <c r="D20" s="93">
        <v>119862.57</v>
      </c>
      <c r="E20" s="93" t="s">
        <v>811</v>
      </c>
      <c r="F20" s="95">
        <f>C20-D20</f>
        <v>0</v>
      </c>
      <c r="G20" s="92"/>
      <c r="I20" s="114"/>
      <c r="J20" s="115"/>
      <c r="K20" s="277" t="s">
        <v>581</v>
      </c>
      <c r="L20" s="277" t="s">
        <v>633</v>
      </c>
    </row>
    <row r="21" spans="1:12" ht="39">
      <c r="A21" s="116" t="s">
        <v>198</v>
      </c>
      <c r="B21" s="117" t="s">
        <v>199</v>
      </c>
      <c r="C21" s="90">
        <f>SUM(C22:C30)</f>
        <v>206982.09</v>
      </c>
      <c r="D21" s="90">
        <f>SUM(D22:D30)</f>
        <v>206982.09</v>
      </c>
      <c r="E21" s="90"/>
      <c r="F21" s="90">
        <f>SUM(F22:F30)</f>
        <v>0</v>
      </c>
      <c r="G21" s="118"/>
      <c r="I21" s="114"/>
      <c r="J21" s="115"/>
      <c r="K21" s="277" t="s">
        <v>582</v>
      </c>
      <c r="L21" s="277" t="s">
        <v>635</v>
      </c>
    </row>
    <row r="22" spans="1:12" ht="58.5">
      <c r="A22" s="108" t="s">
        <v>200</v>
      </c>
      <c r="B22" s="109" t="s">
        <v>201</v>
      </c>
      <c r="C22" s="93">
        <v>28962.98</v>
      </c>
      <c r="D22" s="93">
        <v>28962.98</v>
      </c>
      <c r="E22" s="93" t="s">
        <v>812</v>
      </c>
      <c r="F22" s="95">
        <f>C22-D22</f>
        <v>0</v>
      </c>
      <c r="G22" s="92"/>
      <c r="H22" s="119"/>
      <c r="I22" s="114"/>
      <c r="J22" s="115"/>
      <c r="K22" s="278" t="s">
        <v>583</v>
      </c>
      <c r="L22" s="278" t="s">
        <v>637</v>
      </c>
    </row>
    <row r="23" spans="1:12" ht="20.25">
      <c r="A23" s="108" t="s">
        <v>202</v>
      </c>
      <c r="B23" s="109" t="s">
        <v>203</v>
      </c>
      <c r="C23" s="93">
        <v>1500</v>
      </c>
      <c r="D23" s="93">
        <v>1500</v>
      </c>
      <c r="E23" s="93" t="s">
        <v>813</v>
      </c>
      <c r="F23" s="95">
        <f aca="true" t="shared" si="0" ref="F23:F29">C23-D23</f>
        <v>0</v>
      </c>
      <c r="G23" s="92"/>
      <c r="I23" s="114"/>
      <c r="J23" s="115"/>
      <c r="K23" s="278" t="s">
        <v>583</v>
      </c>
      <c r="L23" s="278" t="s">
        <v>636</v>
      </c>
    </row>
    <row r="24" spans="1:12" ht="97.5">
      <c r="A24" s="108" t="s">
        <v>204</v>
      </c>
      <c r="B24" s="109" t="s">
        <v>205</v>
      </c>
      <c r="C24" s="93">
        <v>28756.21</v>
      </c>
      <c r="D24" s="93">
        <v>28756.21</v>
      </c>
      <c r="E24" s="93" t="s">
        <v>814</v>
      </c>
      <c r="F24" s="95">
        <f t="shared" si="0"/>
        <v>0</v>
      </c>
      <c r="G24" s="92"/>
      <c r="H24" s="120"/>
      <c r="I24" s="114"/>
      <c r="J24" s="115"/>
      <c r="K24" s="278" t="s">
        <v>584</v>
      </c>
      <c r="L24" s="278" t="s">
        <v>638</v>
      </c>
    </row>
    <row r="25" spans="1:12" ht="39">
      <c r="A25" s="108" t="s">
        <v>206</v>
      </c>
      <c r="B25" s="109" t="s">
        <v>207</v>
      </c>
      <c r="C25" s="93">
        <v>179.88</v>
      </c>
      <c r="D25" s="93">
        <v>179.88</v>
      </c>
      <c r="E25" s="93" t="s">
        <v>815</v>
      </c>
      <c r="F25" s="95">
        <f t="shared" si="0"/>
        <v>0</v>
      </c>
      <c r="G25" s="92"/>
      <c r="H25" s="120"/>
      <c r="I25" s="120"/>
      <c r="K25" s="278" t="s">
        <v>754</v>
      </c>
      <c r="L25" s="278" t="s">
        <v>770</v>
      </c>
    </row>
    <row r="26" spans="1:12" ht="58.5">
      <c r="A26" s="108" t="s">
        <v>208</v>
      </c>
      <c r="B26" s="109" t="s">
        <v>222</v>
      </c>
      <c r="C26" s="93">
        <v>41232.51</v>
      </c>
      <c r="D26" s="93">
        <v>41232.51</v>
      </c>
      <c r="E26" s="93" t="s">
        <v>816</v>
      </c>
      <c r="F26" s="95">
        <f t="shared" si="0"/>
        <v>0</v>
      </c>
      <c r="G26" s="92"/>
      <c r="H26" s="120"/>
      <c r="I26" s="120"/>
      <c r="K26" s="278" t="s">
        <v>754</v>
      </c>
      <c r="L26" s="278" t="s">
        <v>755</v>
      </c>
    </row>
    <row r="27" spans="1:12" ht="40.5">
      <c r="A27" s="108" t="s">
        <v>209</v>
      </c>
      <c r="B27" s="109" t="s">
        <v>223</v>
      </c>
      <c r="C27" s="93">
        <v>81767.01</v>
      </c>
      <c r="D27" s="93">
        <v>81767.01</v>
      </c>
      <c r="E27" s="93" t="s">
        <v>817</v>
      </c>
      <c r="F27" s="95">
        <f t="shared" si="0"/>
        <v>0</v>
      </c>
      <c r="G27" s="92"/>
      <c r="H27" s="120"/>
      <c r="I27" s="120"/>
      <c r="K27" s="279" t="s">
        <v>585</v>
      </c>
      <c r="L27" s="277" t="s">
        <v>639</v>
      </c>
    </row>
    <row r="28" spans="1:12" ht="78.75" customHeight="1">
      <c r="A28" s="108" t="s">
        <v>210</v>
      </c>
      <c r="B28" s="109" t="s">
        <v>81</v>
      </c>
      <c r="C28" s="93">
        <v>68.06</v>
      </c>
      <c r="D28" s="93">
        <v>68.06</v>
      </c>
      <c r="E28" s="93" t="s">
        <v>818</v>
      </c>
      <c r="F28" s="95">
        <f t="shared" si="0"/>
        <v>0</v>
      </c>
      <c r="G28" s="92"/>
      <c r="H28" s="120"/>
      <c r="I28" s="120"/>
      <c r="K28" s="279" t="s">
        <v>585</v>
      </c>
      <c r="L28" s="277" t="s">
        <v>640</v>
      </c>
    </row>
    <row r="29" spans="1:12" ht="40.5">
      <c r="A29" s="108" t="s">
        <v>212</v>
      </c>
      <c r="B29" s="109" t="s">
        <v>211</v>
      </c>
      <c r="C29" s="93"/>
      <c r="D29" s="93"/>
      <c r="E29" s="93"/>
      <c r="F29" s="95">
        <f t="shared" si="0"/>
        <v>0</v>
      </c>
      <c r="G29" s="92"/>
      <c r="H29" s="120"/>
      <c r="I29" s="120"/>
      <c r="K29" s="279" t="s">
        <v>585</v>
      </c>
      <c r="L29" s="277" t="s">
        <v>641</v>
      </c>
    </row>
    <row r="30" spans="1:12" ht="40.5">
      <c r="A30" s="108" t="s">
        <v>18</v>
      </c>
      <c r="B30" s="109" t="s">
        <v>191</v>
      </c>
      <c r="C30" s="93">
        <v>24515.44</v>
      </c>
      <c r="D30" s="93">
        <v>24515.44</v>
      </c>
      <c r="E30" s="93" t="s">
        <v>819</v>
      </c>
      <c r="F30" s="95">
        <f>C30-D30</f>
        <v>0</v>
      </c>
      <c r="G30" s="92"/>
      <c r="H30" s="120"/>
      <c r="I30" s="120"/>
      <c r="K30" s="279" t="s">
        <v>585</v>
      </c>
      <c r="L30" s="277" t="s">
        <v>642</v>
      </c>
    </row>
    <row r="31" spans="1:12" ht="20.25">
      <c r="A31" s="121"/>
      <c r="B31" s="122" t="s">
        <v>213</v>
      </c>
      <c r="C31" s="90">
        <f>C12+C18</f>
        <v>5262807.050000001</v>
      </c>
      <c r="D31" s="90">
        <f>D12+D18</f>
        <v>5262807.050000001</v>
      </c>
      <c r="E31" s="90"/>
      <c r="F31" s="90">
        <f>F12+F18</f>
        <v>0</v>
      </c>
      <c r="G31" s="123"/>
      <c r="K31" s="278" t="s">
        <v>586</v>
      </c>
      <c r="L31" s="278" t="s">
        <v>643</v>
      </c>
    </row>
    <row r="32" spans="11:12" ht="20.25">
      <c r="K32" s="279" t="s">
        <v>587</v>
      </c>
      <c r="L32" s="277" t="s">
        <v>771</v>
      </c>
    </row>
    <row r="33" spans="1:12" ht="54.75" customHeight="1">
      <c r="A33" s="462" t="s">
        <v>224</v>
      </c>
      <c r="B33" s="462"/>
      <c r="C33" s="462"/>
      <c r="D33" s="462"/>
      <c r="E33" s="462"/>
      <c r="F33" s="462"/>
      <c r="G33" s="462"/>
      <c r="K33" s="279" t="s">
        <v>587</v>
      </c>
      <c r="L33" s="277" t="s">
        <v>644</v>
      </c>
    </row>
    <row r="34" spans="11:12" ht="40.5">
      <c r="K34" s="277" t="s">
        <v>588</v>
      </c>
      <c r="L34" s="277" t="s">
        <v>646</v>
      </c>
    </row>
    <row r="35" spans="11:12" ht="20.25">
      <c r="K35" s="278" t="s">
        <v>589</v>
      </c>
      <c r="L35" s="278" t="s">
        <v>648</v>
      </c>
    </row>
    <row r="36" spans="11:12" ht="20.25">
      <c r="K36" s="277" t="s">
        <v>590</v>
      </c>
      <c r="L36" s="277" t="s">
        <v>649</v>
      </c>
    </row>
    <row r="37" spans="11:12" ht="20.25">
      <c r="K37" s="278" t="s">
        <v>591</v>
      </c>
      <c r="L37" s="278" t="s">
        <v>651</v>
      </c>
    </row>
    <row r="38" spans="2:12" ht="20.25">
      <c r="B38" s="124" t="s">
        <v>221</v>
      </c>
      <c r="C38" s="10"/>
      <c r="D38" s="10" t="s">
        <v>794</v>
      </c>
      <c r="E38" s="5"/>
      <c r="K38" s="278" t="s">
        <v>592</v>
      </c>
      <c r="L38" s="278" t="s">
        <v>652</v>
      </c>
    </row>
    <row r="39" spans="2:12" ht="20.25">
      <c r="B39" s="124"/>
      <c r="C39" s="124"/>
      <c r="D39" s="286" t="s">
        <v>19</v>
      </c>
      <c r="E39" s="5"/>
      <c r="K39" s="280" t="s">
        <v>593</v>
      </c>
      <c r="L39" s="280" t="s">
        <v>653</v>
      </c>
    </row>
    <row r="40" spans="2:12" ht="20.25">
      <c r="B40" s="124"/>
      <c r="C40" s="124"/>
      <c r="D40" s="6"/>
      <c r="E40" s="6"/>
      <c r="F40" s="100" t="s">
        <v>225</v>
      </c>
      <c r="K40" s="278" t="s">
        <v>594</v>
      </c>
      <c r="L40" s="278" t="s">
        <v>654</v>
      </c>
    </row>
    <row r="41" spans="2:12" ht="20.25">
      <c r="B41" s="124" t="s">
        <v>250</v>
      </c>
      <c r="C41" s="10"/>
      <c r="D41" s="10" t="s">
        <v>795</v>
      </c>
      <c r="E41" s="5"/>
      <c r="K41" s="278" t="s">
        <v>756</v>
      </c>
      <c r="L41" s="278" t="s">
        <v>671</v>
      </c>
    </row>
    <row r="42" spans="4:12" ht="20.25">
      <c r="D42" s="5" t="s">
        <v>19</v>
      </c>
      <c r="E42" s="5"/>
      <c r="K42" s="278" t="s">
        <v>595</v>
      </c>
      <c r="L42" s="278" t="s">
        <v>655</v>
      </c>
    </row>
    <row r="43" spans="4:12" ht="20.25">
      <c r="D43" s="5"/>
      <c r="E43" s="5"/>
      <c r="K43" s="278" t="s">
        <v>595</v>
      </c>
      <c r="L43" s="278" t="s">
        <v>656</v>
      </c>
    </row>
    <row r="44" spans="4:12" ht="40.5">
      <c r="D44" s="5"/>
      <c r="E44" s="5"/>
      <c r="I44" s="97" t="s">
        <v>363</v>
      </c>
      <c r="K44" s="278" t="s">
        <v>757</v>
      </c>
      <c r="L44" s="278" t="s">
        <v>758</v>
      </c>
    </row>
    <row r="45" spans="3:12" ht="20.25">
      <c r="C45" s="5"/>
      <c r="D45" s="5"/>
      <c r="E45" s="5"/>
      <c r="F45" s="35"/>
      <c r="K45" s="277" t="s">
        <v>596</v>
      </c>
      <c r="L45" s="277" t="s">
        <v>657</v>
      </c>
    </row>
    <row r="46" spans="2:12" ht="20.25">
      <c r="B46" s="97" t="s">
        <v>692</v>
      </c>
      <c r="C46" s="459" t="s">
        <v>820</v>
      </c>
      <c r="D46" s="5" t="s">
        <v>821</v>
      </c>
      <c r="E46" s="5"/>
      <c r="F46" s="35"/>
      <c r="K46" s="277" t="s">
        <v>596</v>
      </c>
      <c r="L46" s="277" t="s">
        <v>658</v>
      </c>
    </row>
    <row r="47" spans="11:12" ht="20.25">
      <c r="K47" s="277" t="s">
        <v>597</v>
      </c>
      <c r="L47" s="277" t="s">
        <v>659</v>
      </c>
    </row>
    <row r="48" spans="11:12" ht="20.25">
      <c r="K48" s="278" t="s">
        <v>598</v>
      </c>
      <c r="L48" s="278" t="s">
        <v>661</v>
      </c>
    </row>
    <row r="49" spans="11:12" ht="20.25">
      <c r="K49" s="278" t="s">
        <v>598</v>
      </c>
      <c r="L49" s="278" t="s">
        <v>660</v>
      </c>
    </row>
    <row r="50" spans="11:12" ht="20.25">
      <c r="K50" s="277" t="s">
        <v>599</v>
      </c>
      <c r="L50" s="277" t="s">
        <v>662</v>
      </c>
    </row>
    <row r="51" spans="11:12" ht="20.25">
      <c r="K51" s="277" t="s">
        <v>599</v>
      </c>
      <c r="L51" s="277" t="s">
        <v>676</v>
      </c>
    </row>
    <row r="52" spans="11:12" ht="20.25">
      <c r="K52" s="277" t="s">
        <v>759</v>
      </c>
      <c r="L52" s="277" t="s">
        <v>760</v>
      </c>
    </row>
    <row r="53" spans="11:12" ht="20.25">
      <c r="K53" s="277" t="s">
        <v>759</v>
      </c>
      <c r="L53" s="277" t="s">
        <v>634</v>
      </c>
    </row>
    <row r="54" spans="11:12" ht="20.25">
      <c r="K54" s="277" t="s">
        <v>767</v>
      </c>
      <c r="L54" s="277" t="s">
        <v>768</v>
      </c>
    </row>
    <row r="55" spans="11:12" ht="20.25">
      <c r="K55" s="277" t="s">
        <v>600</v>
      </c>
      <c r="L55" s="277" t="s">
        <v>663</v>
      </c>
    </row>
    <row r="56" spans="11:12" ht="20.25">
      <c r="K56" s="277" t="s">
        <v>600</v>
      </c>
      <c r="L56" s="277" t="s">
        <v>664</v>
      </c>
    </row>
    <row r="57" spans="11:12" ht="20.25">
      <c r="K57" s="277" t="s">
        <v>601</v>
      </c>
      <c r="L57" s="277" t="s">
        <v>665</v>
      </c>
    </row>
    <row r="58" spans="11:12" ht="20.25">
      <c r="K58" s="278" t="s">
        <v>602</v>
      </c>
      <c r="L58" s="278" t="s">
        <v>666</v>
      </c>
    </row>
    <row r="59" spans="11:12" ht="20.25">
      <c r="K59" s="278" t="s">
        <v>761</v>
      </c>
      <c r="L59" s="278" t="s">
        <v>647</v>
      </c>
    </row>
    <row r="60" spans="11:12" ht="40.5">
      <c r="K60" s="278" t="s">
        <v>603</v>
      </c>
      <c r="L60" s="278" t="s">
        <v>667</v>
      </c>
    </row>
    <row r="61" spans="11:12" ht="20.25">
      <c r="K61" s="278" t="s">
        <v>604</v>
      </c>
      <c r="L61" s="278" t="s">
        <v>668</v>
      </c>
    </row>
    <row r="62" spans="11:12" ht="20.25">
      <c r="K62" s="279" t="s">
        <v>605</v>
      </c>
      <c r="L62" s="277" t="s">
        <v>669</v>
      </c>
    </row>
    <row r="63" spans="11:12" ht="40.5">
      <c r="K63" s="279" t="s">
        <v>762</v>
      </c>
      <c r="L63" s="277" t="s">
        <v>670</v>
      </c>
    </row>
    <row r="64" spans="11:12" ht="20.25">
      <c r="K64" s="277" t="s">
        <v>606</v>
      </c>
      <c r="L64" s="277" t="s">
        <v>672</v>
      </c>
    </row>
    <row r="65" spans="11:12" ht="20.25">
      <c r="K65" s="278" t="s">
        <v>607</v>
      </c>
      <c r="L65" s="278" t="s">
        <v>673</v>
      </c>
    </row>
    <row r="66" spans="11:12" ht="20.25">
      <c r="K66" s="278" t="s">
        <v>608</v>
      </c>
      <c r="L66" s="278" t="s">
        <v>674</v>
      </c>
    </row>
    <row r="67" spans="11:12" ht="20.25">
      <c r="K67" s="278" t="s">
        <v>609</v>
      </c>
      <c r="L67" s="278" t="s">
        <v>675</v>
      </c>
    </row>
    <row r="68" spans="11:12" ht="20.25">
      <c r="K68" s="277" t="s">
        <v>610</v>
      </c>
      <c r="L68" s="277" t="s">
        <v>677</v>
      </c>
    </row>
    <row r="69" spans="11:12" ht="20.25">
      <c r="K69" s="277" t="s">
        <v>611</v>
      </c>
      <c r="L69" s="277" t="s">
        <v>650</v>
      </c>
    </row>
    <row r="70" spans="11:12" ht="20.25">
      <c r="K70" s="277" t="s">
        <v>611</v>
      </c>
      <c r="L70" s="277" t="s">
        <v>678</v>
      </c>
    </row>
    <row r="71" spans="11:12" ht="20.25">
      <c r="K71" s="278" t="s">
        <v>612</v>
      </c>
      <c r="L71" s="278" t="s">
        <v>679</v>
      </c>
    </row>
    <row r="72" spans="11:12" ht="20.25">
      <c r="K72" s="278" t="s">
        <v>613</v>
      </c>
      <c r="L72" s="278" t="s">
        <v>680</v>
      </c>
    </row>
    <row r="73" spans="11:12" ht="20.25">
      <c r="K73" s="277" t="s">
        <v>763</v>
      </c>
      <c r="L73" s="277" t="s">
        <v>681</v>
      </c>
    </row>
    <row r="74" spans="11:12" ht="20.25">
      <c r="K74" s="277" t="s">
        <v>763</v>
      </c>
      <c r="L74" s="277" t="s">
        <v>682</v>
      </c>
    </row>
    <row r="75" spans="11:12" ht="20.25">
      <c r="K75" s="277" t="s">
        <v>764</v>
      </c>
      <c r="L75" s="277" t="s">
        <v>645</v>
      </c>
    </row>
    <row r="76" spans="11:12" ht="20.25">
      <c r="K76" s="278" t="s">
        <v>614</v>
      </c>
      <c r="L76" s="278" t="s">
        <v>683</v>
      </c>
    </row>
    <row r="77" spans="11:12" ht="20.25">
      <c r="K77" s="278" t="s">
        <v>614</v>
      </c>
      <c r="L77" s="278" t="s">
        <v>684</v>
      </c>
    </row>
    <row r="78" spans="11:12" ht="40.5">
      <c r="K78" s="278" t="s">
        <v>615</v>
      </c>
      <c r="L78" s="278" t="s">
        <v>685</v>
      </c>
    </row>
    <row r="79" spans="11:12" ht="20.25">
      <c r="K79" s="278" t="s">
        <v>616</v>
      </c>
      <c r="L79" s="278" t="s">
        <v>686</v>
      </c>
    </row>
    <row r="80" spans="11:12" ht="40.5">
      <c r="K80" s="277" t="s">
        <v>617</v>
      </c>
      <c r="L80" s="277" t="s">
        <v>687</v>
      </c>
    </row>
    <row r="81" spans="11:12" ht="20.25">
      <c r="K81" s="310" t="s">
        <v>766</v>
      </c>
      <c r="L81" s="310" t="s">
        <v>772</v>
      </c>
    </row>
    <row r="82" ht="20.25">
      <c r="K82" s="310" t="s">
        <v>691</v>
      </c>
    </row>
    <row r="83" spans="11:12" ht="20.25">
      <c r="K83" s="277" t="s">
        <v>765</v>
      </c>
      <c r="L83" s="277" t="s">
        <v>688</v>
      </c>
    </row>
  </sheetData>
  <sheetProtection password="C461" sheet="1" formatCells="0" formatRows="0"/>
  <mergeCells count="9">
    <mergeCell ref="A1:G1"/>
    <mergeCell ref="A33:G33"/>
    <mergeCell ref="A2:G2"/>
    <mergeCell ref="A3:G3"/>
    <mergeCell ref="A4:G4"/>
    <mergeCell ref="A5:G5"/>
    <mergeCell ref="C6:G6"/>
    <mergeCell ref="A7:G7"/>
    <mergeCell ref="A8:G8"/>
  </mergeCells>
  <dataValidations count="4">
    <dataValidation type="decimal" showInputMessage="1" showErrorMessage="1" errorTitle="Ошибка!" error="Введите численное значение! " sqref="C13:D14 C19:D20 C16:D17 C22:D30">
      <formula1>0</formula1>
      <formula2>99999999999999900000</formula2>
    </dataValidation>
    <dataValidation type="decimal" showInputMessage="1" showErrorMessage="1" errorTitle="Ошибка!" error="Вводите только числа!" sqref="K29:K31">
      <formula1>0</formula1>
      <formula2>9.99999999999999E+25</formula2>
    </dataValidation>
    <dataValidation type="list" showInputMessage="1" showErrorMessage="1" sqref="A2:G2">
      <formula1>$K$3:$K$83</formula1>
    </dataValidation>
    <dataValidation type="list" showInputMessage="1" showErrorMessage="1" sqref="C6:G6">
      <formula1>$L$3:$L$83</formula1>
    </dataValidation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06" zoomScaleNormal="106" zoomScalePageLayoutView="0" workbookViewId="0" topLeftCell="C10">
      <selection activeCell="G9" sqref="G9"/>
    </sheetView>
  </sheetViews>
  <sheetFormatPr defaultColWidth="8.8515625" defaultRowHeight="15"/>
  <cols>
    <col min="1" max="1" width="4.140625" style="97" bestFit="1" customWidth="1"/>
    <col min="2" max="2" width="68.140625" style="97" bestFit="1" customWidth="1"/>
    <col min="3" max="3" width="8.8515625" style="97" bestFit="1" customWidth="1"/>
    <col min="4" max="4" width="4.8515625" style="97" bestFit="1" customWidth="1"/>
    <col min="5" max="5" width="11.421875" style="97" bestFit="1" customWidth="1"/>
    <col min="6" max="6" width="15.140625" style="97" bestFit="1" customWidth="1"/>
    <col min="7" max="7" width="13.28125" style="97" bestFit="1" customWidth="1"/>
    <col min="8" max="8" width="12.28125" style="97" customWidth="1"/>
    <col min="9" max="16384" width="8.8515625" style="97" customWidth="1"/>
  </cols>
  <sheetData>
    <row r="1" spans="1:8" ht="41.25" customHeight="1">
      <c r="A1" s="685" t="s">
        <v>95</v>
      </c>
      <c r="B1" s="685"/>
      <c r="C1" s="685"/>
      <c r="D1" s="685"/>
      <c r="E1" s="685"/>
      <c r="F1" s="685"/>
      <c r="G1" s="685"/>
      <c r="H1" s="685"/>
    </row>
    <row r="2" spans="1:8" ht="17.25" customHeight="1">
      <c r="A2" s="686" t="s">
        <v>787</v>
      </c>
      <c r="B2" s="685"/>
      <c r="C2" s="685"/>
      <c r="D2" s="685"/>
      <c r="E2" s="685"/>
      <c r="F2" s="685"/>
      <c r="G2" s="685"/>
      <c r="H2" s="685"/>
    </row>
    <row r="3" spans="2:8" ht="24.75" customHeight="1">
      <c r="B3" s="229" t="s">
        <v>179</v>
      </c>
      <c r="C3" s="688" t="str">
        <f>'о расходовании субсидии'!A2</f>
        <v>АНО ЦСОН «Участие» </v>
      </c>
      <c r="D3" s="689"/>
      <c r="E3" s="689"/>
      <c r="F3" s="689"/>
      <c r="G3" s="689"/>
      <c r="H3" s="689"/>
    </row>
    <row r="4" spans="1:8" ht="20.25" customHeight="1">
      <c r="A4" s="687" t="s">
        <v>180</v>
      </c>
      <c r="B4" s="687"/>
      <c r="C4" s="687"/>
      <c r="D4" s="687"/>
      <c r="E4" s="687"/>
      <c r="F4" s="687"/>
      <c r="G4" s="687"/>
      <c r="H4" s="687"/>
    </row>
    <row r="5" spans="1:8" ht="15">
      <c r="A5" s="684" t="s">
        <v>94</v>
      </c>
      <c r="B5" s="684" t="s">
        <v>85</v>
      </c>
      <c r="C5" s="684" t="s">
        <v>93</v>
      </c>
      <c r="D5" s="684"/>
      <c r="E5" s="684" t="s">
        <v>90</v>
      </c>
      <c r="F5" s="684" t="s">
        <v>92</v>
      </c>
      <c r="G5" s="684" t="s">
        <v>91</v>
      </c>
      <c r="H5" s="684" t="s">
        <v>86</v>
      </c>
    </row>
    <row r="6" spans="1:8" ht="37.5" customHeight="1">
      <c r="A6" s="684"/>
      <c r="B6" s="684"/>
      <c r="C6" s="684"/>
      <c r="D6" s="684"/>
      <c r="E6" s="684"/>
      <c r="F6" s="684"/>
      <c r="G6" s="684"/>
      <c r="H6" s="684"/>
    </row>
    <row r="7" spans="1:8" ht="73.5" customHeight="1">
      <c r="A7" s="684"/>
      <c r="B7" s="684"/>
      <c r="C7" s="230" t="s">
        <v>89</v>
      </c>
      <c r="D7" s="230" t="s">
        <v>87</v>
      </c>
      <c r="E7" s="684"/>
      <c r="F7" s="684"/>
      <c r="G7" s="684"/>
      <c r="H7" s="684"/>
    </row>
    <row r="8" spans="1:8" ht="15.75">
      <c r="A8" s="230">
        <v>1</v>
      </c>
      <c r="B8" s="230">
        <v>2</v>
      </c>
      <c r="C8" s="230">
        <v>3</v>
      </c>
      <c r="D8" s="230">
        <v>4</v>
      </c>
      <c r="E8" s="230">
        <v>5</v>
      </c>
      <c r="F8" s="230">
        <v>6</v>
      </c>
      <c r="G8" s="230">
        <v>7</v>
      </c>
      <c r="H8" s="230">
        <v>8</v>
      </c>
    </row>
    <row r="9" spans="1:8" ht="117" customHeight="1">
      <c r="A9" s="230">
        <v>1</v>
      </c>
      <c r="B9" s="231" t="s">
        <v>88</v>
      </c>
      <c r="C9" s="232" t="s">
        <v>392</v>
      </c>
      <c r="D9" s="37"/>
      <c r="E9" s="37">
        <v>350</v>
      </c>
      <c r="F9" s="233">
        <f>'о составе и количестве граждан'!J13</f>
        <v>356</v>
      </c>
      <c r="G9" s="234">
        <f>F9/E9*100</f>
        <v>101.71428571428571</v>
      </c>
      <c r="H9" s="236"/>
    </row>
    <row r="10" spans="1:8" ht="276" customHeight="1">
      <c r="A10" s="230">
        <v>2</v>
      </c>
      <c r="B10" s="231" t="s">
        <v>181</v>
      </c>
      <c r="C10" s="235">
        <v>1</v>
      </c>
      <c r="D10" s="37"/>
      <c r="E10" s="235"/>
      <c r="F10" s="292">
        <f>SUM('о предоставлении услуг'!G77,'о предоставлении услуг'!H77,'о предоставлении услуг'!I77)</f>
        <v>41454</v>
      </c>
      <c r="G10" s="237">
        <v>100</v>
      </c>
      <c r="H10" s="236"/>
    </row>
    <row r="12" spans="2:6" ht="19.5">
      <c r="B12" s="124" t="s">
        <v>221</v>
      </c>
      <c r="C12" s="125"/>
      <c r="D12" s="42" t="str">
        <f>'о расходовании субсидии'!D38</f>
        <v>Я.Г.Халилова</v>
      </c>
      <c r="E12" s="47"/>
      <c r="F12" s="47"/>
    </row>
    <row r="13" spans="2:6" ht="19.5">
      <c r="B13" s="124"/>
      <c r="C13" s="124"/>
      <c r="D13" s="293" t="s">
        <v>19</v>
      </c>
      <c r="E13" s="47"/>
      <c r="F13" s="47"/>
    </row>
    <row r="14" spans="2:6" ht="19.5">
      <c r="B14" s="124"/>
      <c r="C14" s="124"/>
      <c r="D14" s="48"/>
      <c r="E14" s="48"/>
      <c r="F14" s="47"/>
    </row>
    <row r="15" spans="2:6" ht="19.5">
      <c r="B15" s="124" t="s">
        <v>250</v>
      </c>
      <c r="C15" s="125"/>
      <c r="D15" s="42" t="str">
        <f>'о расходовании субсидии'!D41</f>
        <v>Н.А.Попок</v>
      </c>
      <c r="E15" s="47"/>
      <c r="F15" s="47"/>
    </row>
    <row r="16" ht="15">
      <c r="D16" s="97" t="s">
        <v>19</v>
      </c>
    </row>
    <row r="20" spans="2:9" ht="15">
      <c r="B20" s="5" t="s">
        <v>797</v>
      </c>
      <c r="C20" s="5"/>
      <c r="D20" s="5"/>
      <c r="E20" s="5"/>
      <c r="F20" s="5"/>
      <c r="G20" s="5"/>
      <c r="H20" s="5"/>
      <c r="I20" s="5"/>
    </row>
    <row r="21" spans="2:9" ht="15">
      <c r="B21" s="5" t="s">
        <v>804</v>
      </c>
      <c r="C21" s="5"/>
      <c r="D21" s="5"/>
      <c r="E21" s="5"/>
      <c r="F21" s="5"/>
      <c r="G21" s="5"/>
      <c r="H21" s="5"/>
      <c r="I21" s="5"/>
    </row>
  </sheetData>
  <sheetProtection password="C461" sheet="1" formatColumns="0" formatRows="0"/>
  <mergeCells count="11">
    <mergeCell ref="C3:H3"/>
    <mergeCell ref="F5:F7"/>
    <mergeCell ref="C5:D6"/>
    <mergeCell ref="A5:A7"/>
    <mergeCell ref="A1:H1"/>
    <mergeCell ref="A2:H2"/>
    <mergeCell ref="A4:H4"/>
    <mergeCell ref="B5:B7"/>
    <mergeCell ref="E5:E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43.00390625" style="0" bestFit="1" customWidth="1"/>
    <col min="5" max="5" width="17.00390625" style="0" customWidth="1"/>
    <col min="6" max="6" width="16.8515625" style="0" customWidth="1"/>
    <col min="7" max="7" width="19.421875" style="0" customWidth="1"/>
    <col min="8" max="8" width="20.421875" style="0" customWidth="1"/>
  </cols>
  <sheetData>
    <row r="1" spans="1:8" ht="15.75" customHeight="1">
      <c r="A1" s="692" t="s">
        <v>773</v>
      </c>
      <c r="B1" s="692"/>
      <c r="C1" s="692"/>
      <c r="D1" s="692"/>
      <c r="E1" s="692"/>
      <c r="F1" s="692"/>
      <c r="G1" s="692"/>
      <c r="H1" s="692"/>
    </row>
    <row r="2" spans="1:8" ht="15.75" customHeight="1">
      <c r="A2" s="692"/>
      <c r="B2" s="692"/>
      <c r="C2" s="692"/>
      <c r="D2" s="692"/>
      <c r="E2" s="692"/>
      <c r="F2" s="692"/>
      <c r="G2" s="692"/>
      <c r="H2" s="692"/>
    </row>
    <row r="3" spans="1:8" ht="102" customHeight="1">
      <c r="A3" s="692"/>
      <c r="B3" s="692"/>
      <c r="C3" s="692"/>
      <c r="D3" s="692"/>
      <c r="E3" s="692"/>
      <c r="F3" s="692"/>
      <c r="G3" s="692"/>
      <c r="H3" s="692"/>
    </row>
    <row r="4" spans="1:8" ht="15.75" customHeight="1">
      <c r="A4" s="690" t="str">
        <f>'п4 (о достижении)'!A2:H2</f>
        <v>по состоянию на 1 января 2021 года</v>
      </c>
      <c r="B4" s="691"/>
      <c r="C4" s="691"/>
      <c r="D4" s="691"/>
      <c r="E4" s="691"/>
      <c r="F4" s="691"/>
      <c r="G4" s="691"/>
      <c r="H4" s="691"/>
    </row>
    <row r="5" spans="1:8" ht="18.75">
      <c r="A5" s="693" t="str">
        <f>'о расходовании субсидии'!A2:G2</f>
        <v>АНО ЦСОН «Участие» </v>
      </c>
      <c r="B5" s="693"/>
      <c r="C5" s="693"/>
      <c r="D5" s="693"/>
      <c r="E5" s="693"/>
      <c r="F5" s="693"/>
      <c r="G5" s="693"/>
      <c r="H5" s="693"/>
    </row>
    <row r="6" spans="1:8" ht="15">
      <c r="A6" s="694" t="s">
        <v>774</v>
      </c>
      <c r="B6" s="694"/>
      <c r="C6" s="694"/>
      <c r="D6" s="694"/>
      <c r="E6" s="694"/>
      <c r="F6" s="694"/>
      <c r="G6" s="694"/>
      <c r="H6" s="694"/>
    </row>
    <row r="7" spans="1:8" ht="15">
      <c r="A7" s="695" t="s">
        <v>94</v>
      </c>
      <c r="B7" s="695" t="s">
        <v>85</v>
      </c>
      <c r="C7" s="695" t="s">
        <v>93</v>
      </c>
      <c r="D7" s="695"/>
      <c r="E7" s="695" t="s">
        <v>90</v>
      </c>
      <c r="F7" s="696" t="s">
        <v>92</v>
      </c>
      <c r="G7" s="696" t="s">
        <v>91</v>
      </c>
      <c r="H7" s="695" t="s">
        <v>86</v>
      </c>
    </row>
    <row r="8" spans="1:8" ht="15">
      <c r="A8" s="695"/>
      <c r="B8" s="695"/>
      <c r="C8" s="695"/>
      <c r="D8" s="695"/>
      <c r="E8" s="695"/>
      <c r="F8" s="696"/>
      <c r="G8" s="696"/>
      <c r="H8" s="695"/>
    </row>
    <row r="9" spans="1:8" ht="31.5">
      <c r="A9" s="695"/>
      <c r="B9" s="695"/>
      <c r="C9" s="232" t="s">
        <v>89</v>
      </c>
      <c r="D9" s="232" t="s">
        <v>87</v>
      </c>
      <c r="E9" s="695"/>
      <c r="F9" s="696"/>
      <c r="G9" s="696"/>
      <c r="H9" s="695"/>
    </row>
    <row r="10" spans="1:8" ht="15.75">
      <c r="A10" s="232">
        <v>1</v>
      </c>
      <c r="B10" s="232">
        <v>2</v>
      </c>
      <c r="C10" s="232">
        <v>3</v>
      </c>
      <c r="D10" s="232">
        <v>4</v>
      </c>
      <c r="E10" s="232">
        <v>5</v>
      </c>
      <c r="F10" s="378">
        <v>6</v>
      </c>
      <c r="G10" s="378">
        <v>7</v>
      </c>
      <c r="H10" s="232">
        <v>8</v>
      </c>
    </row>
    <row r="11" spans="1:8" ht="405">
      <c r="A11" s="379">
        <v>1</v>
      </c>
      <c r="B11" s="380" t="s">
        <v>775</v>
      </c>
      <c r="C11" s="379" t="s">
        <v>776</v>
      </c>
      <c r="D11" s="379">
        <v>744</v>
      </c>
      <c r="E11" s="381">
        <v>0.65</v>
      </c>
      <c r="F11" s="381">
        <v>0.65</v>
      </c>
      <c r="G11" s="449">
        <v>1</v>
      </c>
      <c r="H11" s="382"/>
    </row>
    <row r="12" spans="1:8" ht="15.75">
      <c r="A12" s="383"/>
      <c r="B12" s="384"/>
      <c r="C12" s="385"/>
      <c r="D12" s="386"/>
      <c r="E12" s="387"/>
      <c r="F12" s="388"/>
      <c r="G12" s="389"/>
      <c r="H12" s="390"/>
    </row>
    <row r="13" spans="2:7" ht="15">
      <c r="B13" s="391"/>
      <c r="F13" s="392"/>
      <c r="G13" s="392"/>
    </row>
    <row r="14" spans="6:7" ht="15">
      <c r="F14" s="392"/>
      <c r="G14" s="392"/>
    </row>
    <row r="15" spans="6:7" ht="15">
      <c r="F15" s="392"/>
      <c r="G15" s="392"/>
    </row>
    <row r="16" spans="2:7" ht="31.5">
      <c r="B16" s="393" t="s">
        <v>777</v>
      </c>
      <c r="C16" s="394"/>
      <c r="D16" s="394"/>
      <c r="E16" s="394"/>
      <c r="F16" s="395"/>
      <c r="G16" s="396"/>
    </row>
    <row r="17" spans="2:7" ht="15.75">
      <c r="B17" s="393"/>
      <c r="C17" s="394"/>
      <c r="D17" s="394"/>
      <c r="E17" s="394"/>
      <c r="F17" s="395"/>
      <c r="G17" s="396"/>
    </row>
    <row r="18" spans="2:7" ht="15.75">
      <c r="B18" s="397" t="s">
        <v>778</v>
      </c>
      <c r="C18" s="413"/>
      <c r="D18" s="414" t="str">
        <f>'о расходовании субсидии'!D38</f>
        <v>Я.Г.Халилова</v>
      </c>
      <c r="E18" s="414"/>
      <c r="F18" s="407"/>
      <c r="G18" s="410"/>
    </row>
    <row r="19" spans="2:7" ht="15.75">
      <c r="B19" s="400" t="s">
        <v>779</v>
      </c>
      <c r="C19" s="408" t="s">
        <v>780</v>
      </c>
      <c r="D19" s="408" t="s">
        <v>19</v>
      </c>
      <c r="E19" s="408"/>
      <c r="F19" s="411"/>
      <c r="G19" s="410"/>
    </row>
    <row r="20" spans="2:7" ht="15.75">
      <c r="B20" s="400" t="s">
        <v>781</v>
      </c>
      <c r="C20" s="413"/>
      <c r="D20" s="414" t="str">
        <f>'о расходовании субсидии'!D41</f>
        <v>Н.А.Попок</v>
      </c>
      <c r="E20" s="414"/>
      <c r="F20" s="407"/>
      <c r="G20" s="410"/>
    </row>
    <row r="21" spans="2:7" ht="15.75">
      <c r="B21" s="403" t="s">
        <v>782</v>
      </c>
      <c r="C21" s="408" t="s">
        <v>780</v>
      </c>
      <c r="D21" s="408" t="s">
        <v>19</v>
      </c>
      <c r="E21" s="408"/>
      <c r="F21" s="411"/>
      <c r="G21" s="410"/>
    </row>
    <row r="22" spans="2:7" ht="15.75">
      <c r="B22" s="404"/>
      <c r="C22" s="409"/>
      <c r="D22" s="409"/>
      <c r="E22" s="409"/>
      <c r="F22" s="412"/>
      <c r="G22" s="410"/>
    </row>
    <row r="23" spans="2:7" ht="15.75">
      <c r="B23" s="404"/>
      <c r="C23" s="394"/>
      <c r="D23" s="394"/>
      <c r="E23" s="394"/>
      <c r="F23" s="395"/>
      <c r="G23" s="396"/>
    </row>
    <row r="24" spans="2:7" ht="15">
      <c r="B24" s="404"/>
      <c r="C24" s="404"/>
      <c r="D24" s="404"/>
      <c r="E24" s="404"/>
      <c r="F24" s="396"/>
      <c r="G24" s="396"/>
    </row>
    <row r="25" spans="2:7" ht="15">
      <c r="B25" s="404"/>
      <c r="C25" s="404"/>
      <c r="D25" s="404"/>
      <c r="E25" s="404"/>
      <c r="F25" s="396"/>
      <c r="G25" s="396"/>
    </row>
    <row r="26" spans="2:7" ht="15.75">
      <c r="B26" s="393" t="s">
        <v>225</v>
      </c>
      <c r="C26" s="404"/>
      <c r="D26" s="404"/>
      <c r="E26" s="404"/>
      <c r="F26" s="396"/>
      <c r="G26" s="396"/>
    </row>
    <row r="27" spans="2:7" ht="15.75">
      <c r="B27" s="393" t="s">
        <v>783</v>
      </c>
      <c r="C27" s="404"/>
      <c r="D27" s="404"/>
      <c r="E27" s="404"/>
      <c r="F27" s="396"/>
      <c r="G27" s="396"/>
    </row>
  </sheetData>
  <sheetProtection password="C461" sheet="1" objects="1" scenarios="1"/>
  <mergeCells count="11">
    <mergeCell ref="H7:H9"/>
    <mergeCell ref="A4:H4"/>
    <mergeCell ref="A1:H3"/>
    <mergeCell ref="A5:H5"/>
    <mergeCell ref="A6:H6"/>
    <mergeCell ref="A7:A9"/>
    <mergeCell ref="B7:B9"/>
    <mergeCell ref="C7:D8"/>
    <mergeCell ref="E7:E9"/>
    <mergeCell ref="F7:F9"/>
    <mergeCell ref="G7:G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zoomScalePageLayoutView="0" workbookViewId="0" topLeftCell="D7">
      <selection activeCell="F13" sqref="F13"/>
    </sheetView>
  </sheetViews>
  <sheetFormatPr defaultColWidth="9.140625" defaultRowHeight="15"/>
  <cols>
    <col min="2" max="2" width="68.28125" style="0" bestFit="1" customWidth="1"/>
    <col min="3" max="3" width="10.421875" style="0" bestFit="1" customWidth="1"/>
    <col min="4" max="4" width="22.00390625" style="0" bestFit="1" customWidth="1"/>
    <col min="5" max="5" width="16.00390625" style="0" customWidth="1"/>
    <col min="6" max="6" width="15.28125" style="0" customWidth="1"/>
    <col min="7" max="7" width="17.7109375" style="0" customWidth="1"/>
    <col min="8" max="8" width="18.57421875" style="0" customWidth="1"/>
  </cols>
  <sheetData>
    <row r="1" spans="1:8" ht="44.25" customHeight="1">
      <c r="A1" s="698" t="s">
        <v>791</v>
      </c>
      <c r="B1" s="698"/>
      <c r="C1" s="698"/>
      <c r="D1" s="698"/>
      <c r="E1" s="698"/>
      <c r="F1" s="698"/>
      <c r="G1" s="698"/>
      <c r="H1" s="698"/>
    </row>
    <row r="2" spans="1:8" ht="18.75">
      <c r="A2" s="697" t="str">
        <f>'п4 (о достижении)'!A2:H2</f>
        <v>по состоянию на 1 января 2021 года</v>
      </c>
      <c r="B2" s="697"/>
      <c r="C2" s="697"/>
      <c r="D2" s="697"/>
      <c r="E2" s="697"/>
      <c r="F2" s="697"/>
      <c r="G2" s="697"/>
      <c r="H2" s="697"/>
    </row>
    <row r="3" spans="1:8" ht="18.75">
      <c r="A3" s="698"/>
      <c r="B3" s="698"/>
      <c r="C3" s="698"/>
      <c r="D3" s="698"/>
      <c r="E3" s="698"/>
      <c r="F3" s="698"/>
      <c r="G3" s="698"/>
      <c r="H3" s="698"/>
    </row>
    <row r="4" spans="1:8" ht="20.25" customHeight="1">
      <c r="A4" s="693" t="str">
        <f>'о расходовании субсидии'!A2:G2</f>
        <v>АНО ЦСОН «Участие» </v>
      </c>
      <c r="B4" s="693"/>
      <c r="C4" s="693"/>
      <c r="D4" s="693"/>
      <c r="E4" s="693"/>
      <c r="F4" s="693"/>
      <c r="G4" s="693"/>
      <c r="H4" s="693"/>
    </row>
    <row r="5" spans="1:8" ht="15">
      <c r="A5" s="699" t="s">
        <v>774</v>
      </c>
      <c r="B5" s="699"/>
      <c r="C5" s="699"/>
      <c r="D5" s="699"/>
      <c r="E5" s="699"/>
      <c r="F5" s="699"/>
      <c r="G5" s="699"/>
      <c r="H5" s="699"/>
    </row>
    <row r="6" spans="1:8" ht="18.75">
      <c r="A6" s="415"/>
      <c r="B6" s="415"/>
      <c r="C6" s="415"/>
      <c r="D6" s="415"/>
      <c r="E6" s="415"/>
      <c r="F6" s="415"/>
      <c r="G6" s="415"/>
      <c r="H6" s="415"/>
    </row>
    <row r="7" spans="1:8" ht="15">
      <c r="A7" s="695" t="s">
        <v>94</v>
      </c>
      <c r="B7" s="695" t="s">
        <v>85</v>
      </c>
      <c r="C7" s="695" t="s">
        <v>93</v>
      </c>
      <c r="D7" s="695"/>
      <c r="E7" s="695" t="s">
        <v>90</v>
      </c>
      <c r="F7" s="696" t="s">
        <v>92</v>
      </c>
      <c r="G7" s="696" t="s">
        <v>91</v>
      </c>
      <c r="H7" s="695" t="s">
        <v>86</v>
      </c>
    </row>
    <row r="8" spans="1:8" ht="15">
      <c r="A8" s="695"/>
      <c r="B8" s="695"/>
      <c r="C8" s="695"/>
      <c r="D8" s="695"/>
      <c r="E8" s="695"/>
      <c r="F8" s="696"/>
      <c r="G8" s="696"/>
      <c r="H8" s="695"/>
    </row>
    <row r="9" spans="1:8" ht="75.75" customHeight="1">
      <c r="A9" s="695"/>
      <c r="B9" s="695"/>
      <c r="C9" s="232" t="s">
        <v>89</v>
      </c>
      <c r="D9" s="232" t="s">
        <v>87</v>
      </c>
      <c r="E9" s="695"/>
      <c r="F9" s="696"/>
      <c r="G9" s="696"/>
      <c r="H9" s="695"/>
    </row>
    <row r="10" spans="1:8" ht="15.75">
      <c r="A10" s="232">
        <v>1</v>
      </c>
      <c r="B10" s="232">
        <v>2</v>
      </c>
      <c r="C10" s="232">
        <v>3</v>
      </c>
      <c r="D10" s="232">
        <v>4</v>
      </c>
      <c r="E10" s="232">
        <v>5</v>
      </c>
      <c r="F10" s="378">
        <v>6</v>
      </c>
      <c r="G10" s="378">
        <v>7</v>
      </c>
      <c r="H10" s="232">
        <v>8</v>
      </c>
    </row>
    <row r="11" spans="1:8" ht="78.75">
      <c r="A11" s="232">
        <v>1</v>
      </c>
      <c r="B11" s="416" t="s">
        <v>788</v>
      </c>
      <c r="C11" s="232" t="s">
        <v>392</v>
      </c>
      <c r="D11" s="232">
        <v>792</v>
      </c>
      <c r="E11" s="417">
        <v>350</v>
      </c>
      <c r="F11" s="418">
        <v>356</v>
      </c>
      <c r="G11" s="419">
        <f>F11/E11*100</f>
        <v>101.71428571428571</v>
      </c>
      <c r="H11" s="420"/>
    </row>
    <row r="12" spans="1:8" ht="63">
      <c r="A12" s="232">
        <v>2</v>
      </c>
      <c r="B12" s="416" t="s">
        <v>789</v>
      </c>
      <c r="C12" s="421" t="s">
        <v>776</v>
      </c>
      <c r="D12" s="232">
        <v>744</v>
      </c>
      <c r="E12" s="422">
        <v>0.995</v>
      </c>
      <c r="F12" s="458">
        <v>1</v>
      </c>
      <c r="G12" s="423">
        <f>F12/E12</f>
        <v>1.0050251256281406</v>
      </c>
      <c r="H12" s="420"/>
    </row>
    <row r="13" spans="1:8" ht="15">
      <c r="A13" s="404"/>
      <c r="B13" s="391" t="s">
        <v>790</v>
      </c>
      <c r="C13" s="404"/>
      <c r="D13" s="404"/>
      <c r="E13" s="404"/>
      <c r="F13" s="396"/>
      <c r="G13" s="396"/>
      <c r="H13" s="404"/>
    </row>
    <row r="14" spans="1:8" ht="15">
      <c r="A14" s="404"/>
      <c r="B14" s="404"/>
      <c r="C14" s="404"/>
      <c r="D14" s="404"/>
      <c r="E14" s="404"/>
      <c r="F14" s="396"/>
      <c r="G14" s="396"/>
      <c r="H14" s="404"/>
    </row>
    <row r="15" spans="1:8" ht="15">
      <c r="A15" s="404"/>
      <c r="B15" s="404"/>
      <c r="C15" s="404"/>
      <c r="D15" s="404"/>
      <c r="E15" s="404"/>
      <c r="F15" s="396"/>
      <c r="G15" s="396"/>
      <c r="H15" s="404"/>
    </row>
    <row r="16" spans="1:8" ht="15.75">
      <c r="A16" s="404"/>
      <c r="B16" s="424" t="s">
        <v>777</v>
      </c>
      <c r="C16" s="409"/>
      <c r="D16" s="409"/>
      <c r="E16" s="394"/>
      <c r="F16" s="395"/>
      <c r="G16" s="396"/>
      <c r="H16" s="404"/>
    </row>
    <row r="17" spans="1:8" ht="15.75">
      <c r="A17" s="404"/>
      <c r="B17" s="407" t="s">
        <v>778</v>
      </c>
      <c r="C17" s="413"/>
      <c r="D17" s="414" t="str">
        <f>'о расходовании субсидии'!D38</f>
        <v>Я.Г.Халилова</v>
      </c>
      <c r="E17" s="398"/>
      <c r="F17" s="398"/>
      <c r="G17" s="399"/>
      <c r="H17" s="404"/>
    </row>
    <row r="18" spans="1:8" ht="15.75">
      <c r="A18" s="404"/>
      <c r="B18" s="407" t="s">
        <v>779</v>
      </c>
      <c r="C18" s="425" t="s">
        <v>780</v>
      </c>
      <c r="D18" s="425" t="s">
        <v>19</v>
      </c>
      <c r="E18" s="401"/>
      <c r="F18" s="402"/>
      <c r="G18" s="399"/>
      <c r="H18" s="404"/>
    </row>
    <row r="19" spans="1:8" ht="15.75">
      <c r="A19" s="404"/>
      <c r="B19" s="407" t="s">
        <v>781</v>
      </c>
      <c r="C19" s="413"/>
      <c r="D19" s="414" t="str">
        <f>'о расходовании субсидии'!D41</f>
        <v>Н.А.Попок</v>
      </c>
      <c r="E19" s="398"/>
      <c r="F19" s="398"/>
      <c r="G19" s="399"/>
      <c r="H19" s="404"/>
    </row>
    <row r="20" spans="1:8" ht="15.75">
      <c r="A20" s="404"/>
      <c r="B20" s="426" t="s">
        <v>782</v>
      </c>
      <c r="C20" s="425" t="s">
        <v>780</v>
      </c>
      <c r="D20" s="425" t="s">
        <v>19</v>
      </c>
      <c r="E20" s="401"/>
      <c r="F20" s="402"/>
      <c r="G20" s="399"/>
      <c r="H20" s="404"/>
    </row>
    <row r="21" spans="1:8" ht="15.75">
      <c r="A21" s="404"/>
      <c r="B21" s="404"/>
      <c r="C21" s="405"/>
      <c r="D21" s="405"/>
      <c r="E21" s="405"/>
      <c r="F21" s="406"/>
      <c r="G21" s="399"/>
      <c r="H21" s="404"/>
    </row>
  </sheetData>
  <sheetProtection password="C461" sheet="1" objects="1" scenarios="1"/>
  <mergeCells count="12">
    <mergeCell ref="A1:H1"/>
    <mergeCell ref="A4:H4"/>
    <mergeCell ref="A5:H5"/>
    <mergeCell ref="A7:A9"/>
    <mergeCell ref="B7:B9"/>
    <mergeCell ref="C7:D8"/>
    <mergeCell ref="E7:E9"/>
    <mergeCell ref="F7:F9"/>
    <mergeCell ref="G7:G9"/>
    <mergeCell ref="H7:H9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97"/>
  <sheetViews>
    <sheetView view="pageBreakPreview" zoomScale="118" zoomScaleSheetLayoutView="118" workbookViewId="0" topLeftCell="A70">
      <selection activeCell="E12" sqref="E12"/>
    </sheetView>
  </sheetViews>
  <sheetFormatPr defaultColWidth="8.8515625" defaultRowHeight="15"/>
  <cols>
    <col min="1" max="1" width="35.421875" style="260" customWidth="1"/>
    <col min="2" max="2" width="20.8515625" style="100" customWidth="1"/>
    <col min="3" max="3" width="16.28125" style="100" customWidth="1"/>
    <col min="4" max="4" width="26.421875" style="261" customWidth="1"/>
    <col min="5" max="5" width="17.7109375" style="261" customWidth="1"/>
    <col min="6" max="16384" width="8.8515625" style="100" customWidth="1"/>
  </cols>
  <sheetData>
    <row r="1" spans="1:9" ht="105" customHeight="1">
      <c r="A1" s="700" t="s">
        <v>792</v>
      </c>
      <c r="B1" s="700"/>
      <c r="C1" s="700"/>
      <c r="D1" s="700"/>
      <c r="E1" s="700"/>
      <c r="F1" s="238"/>
      <c r="G1" s="238"/>
      <c r="H1" s="238"/>
      <c r="I1" s="238"/>
    </row>
    <row r="2" spans="1:9" ht="15">
      <c r="A2" s="239" t="s">
        <v>179</v>
      </c>
      <c r="B2" s="705" t="str">
        <f>'п4 (о достижении)'!C3</f>
        <v>АНО ЦСОН «Участие» </v>
      </c>
      <c r="C2" s="705"/>
      <c r="D2" s="705"/>
      <c r="E2" s="705"/>
      <c r="F2" s="238"/>
      <c r="G2" s="238"/>
      <c r="H2" s="238"/>
      <c r="I2" s="238"/>
    </row>
    <row r="3" spans="1:9" ht="15">
      <c r="A3" s="239" t="s">
        <v>123</v>
      </c>
      <c r="B3" s="238"/>
      <c r="C3" s="238"/>
      <c r="D3" s="240"/>
      <c r="E3" s="240"/>
      <c r="F3" s="238"/>
      <c r="G3" s="238"/>
      <c r="H3" s="238"/>
      <c r="I3" s="238"/>
    </row>
    <row r="4" spans="1:9" ht="15">
      <c r="A4" s="239" t="s">
        <v>124</v>
      </c>
      <c r="B4" s="238"/>
      <c r="C4" s="238"/>
      <c r="D4" s="240"/>
      <c r="E4" s="240"/>
      <c r="F4" s="238"/>
      <c r="G4" s="238"/>
      <c r="H4" s="238"/>
      <c r="I4" s="238"/>
    </row>
    <row r="5" spans="1:9" ht="30.75" customHeight="1">
      <c r="A5" s="701" t="s">
        <v>231</v>
      </c>
      <c r="B5" s="702" t="s">
        <v>96</v>
      </c>
      <c r="C5" s="703" t="s">
        <v>97</v>
      </c>
      <c r="D5" s="704" t="s">
        <v>98</v>
      </c>
      <c r="E5" s="704"/>
      <c r="F5" s="238"/>
      <c r="G5" s="238"/>
      <c r="H5" s="238"/>
      <c r="I5" s="238"/>
    </row>
    <row r="6" spans="1:9" ht="47.25">
      <c r="A6" s="701"/>
      <c r="B6" s="702"/>
      <c r="C6" s="703"/>
      <c r="D6" s="241" t="s">
        <v>99</v>
      </c>
      <c r="E6" s="241" t="s">
        <v>100</v>
      </c>
      <c r="F6" s="238"/>
      <c r="G6" s="238"/>
      <c r="H6" s="238"/>
      <c r="I6" s="238"/>
    </row>
    <row r="7" spans="1:9" ht="15.75">
      <c r="A7" s="242">
        <v>1</v>
      </c>
      <c r="B7" s="243">
        <v>2</v>
      </c>
      <c r="C7" s="243">
        <v>3</v>
      </c>
      <c r="D7" s="244">
        <v>4</v>
      </c>
      <c r="E7" s="244">
        <v>5</v>
      </c>
      <c r="F7" s="238"/>
      <c r="G7" s="238"/>
      <c r="H7" s="238"/>
      <c r="I7" s="238"/>
    </row>
    <row r="8" spans="1:9" s="47" customFormat="1" ht="31.5">
      <c r="A8" s="245" t="s">
        <v>101</v>
      </c>
      <c r="B8" s="84">
        <v>100</v>
      </c>
      <c r="C8" s="84" t="s">
        <v>102</v>
      </c>
      <c r="D8" s="85">
        <f>SUM(D10:D11)</f>
        <v>0</v>
      </c>
      <c r="E8" s="85">
        <v>0</v>
      </c>
      <c r="F8" s="49"/>
      <c r="G8" s="49"/>
      <c r="H8" s="49"/>
      <c r="I8" s="49"/>
    </row>
    <row r="9" spans="1:9" ht="15.75">
      <c r="A9" s="242" t="s">
        <v>103</v>
      </c>
      <c r="B9" s="246"/>
      <c r="C9" s="703" t="s">
        <v>102</v>
      </c>
      <c r="D9" s="41"/>
      <c r="E9" s="41"/>
      <c r="F9" s="238"/>
      <c r="G9" s="238"/>
      <c r="H9" s="238"/>
      <c r="I9" s="238"/>
    </row>
    <row r="10" spans="1:9" ht="31.5">
      <c r="A10" s="247" t="s">
        <v>104</v>
      </c>
      <c r="B10" s="248">
        <v>110</v>
      </c>
      <c r="C10" s="703"/>
      <c r="D10" s="39">
        <v>0</v>
      </c>
      <c r="E10" s="39">
        <v>0</v>
      </c>
      <c r="F10" s="238"/>
      <c r="G10" s="238"/>
      <c r="H10" s="238"/>
      <c r="I10" s="238"/>
    </row>
    <row r="11" spans="1:9" ht="31.5">
      <c r="A11" s="247" t="s">
        <v>105</v>
      </c>
      <c r="B11" s="243">
        <v>120</v>
      </c>
      <c r="C11" s="38"/>
      <c r="D11" s="39">
        <v>0</v>
      </c>
      <c r="E11" s="39">
        <v>0</v>
      </c>
      <c r="F11" s="238"/>
      <c r="G11" s="238"/>
      <c r="H11" s="238"/>
      <c r="I11" s="238"/>
    </row>
    <row r="12" spans="1:9" s="47" customFormat="1" ht="15.75">
      <c r="A12" s="245" t="s">
        <v>106</v>
      </c>
      <c r="B12" s="84">
        <v>200</v>
      </c>
      <c r="C12" s="84" t="s">
        <v>102</v>
      </c>
      <c r="D12" s="85">
        <f>SUM(D14:D15)</f>
        <v>1498472.58</v>
      </c>
      <c r="E12" s="85">
        <f>SUM(E14:E15)</f>
        <v>5484932.77</v>
      </c>
      <c r="F12" s="49"/>
      <c r="G12" s="49"/>
      <c r="H12" s="49"/>
      <c r="I12" s="49"/>
    </row>
    <row r="13" spans="1:9" ht="15.75">
      <c r="A13" s="242" t="s">
        <v>103</v>
      </c>
      <c r="C13" s="703" t="s">
        <v>102</v>
      </c>
      <c r="D13" s="41"/>
      <c r="E13" s="41"/>
      <c r="F13" s="238"/>
      <c r="G13" s="238"/>
      <c r="H13" s="238"/>
      <c r="I13" s="238"/>
    </row>
    <row r="14" spans="1:9" ht="31.5">
      <c r="A14" s="247" t="s">
        <v>107</v>
      </c>
      <c r="B14" s="248">
        <v>210</v>
      </c>
      <c r="C14" s="703"/>
      <c r="D14" s="39">
        <v>1315701.77</v>
      </c>
      <c r="E14" s="39">
        <v>5262807.05</v>
      </c>
      <c r="F14" s="238"/>
      <c r="G14" s="238"/>
      <c r="H14" s="238"/>
      <c r="I14" s="238"/>
    </row>
    <row r="15" spans="1:9" ht="30" customHeight="1">
      <c r="A15" s="247" t="s">
        <v>108</v>
      </c>
      <c r="B15" s="243">
        <v>220</v>
      </c>
      <c r="C15" s="243" t="s">
        <v>102</v>
      </c>
      <c r="D15" s="39">
        <v>182770.81</v>
      </c>
      <c r="E15" s="39">
        <v>222125.72</v>
      </c>
      <c r="F15" s="238"/>
      <c r="G15" s="238"/>
      <c r="H15" s="238"/>
      <c r="I15" s="238"/>
    </row>
    <row r="16" spans="1:9" s="47" customFormat="1" ht="15.75">
      <c r="A16" s="245" t="s">
        <v>109</v>
      </c>
      <c r="B16" s="84">
        <v>300</v>
      </c>
      <c r="C16" s="86"/>
      <c r="D16" s="85">
        <f>SUM(D18,D26,D37,D43,D48,D53,D58,D63,D69,D75)</f>
        <v>2017854.03</v>
      </c>
      <c r="E16" s="85">
        <f>SUM(E18,E26,E37,E43,E48,E53,E58,E63,E69,E75)</f>
        <v>5484932.7700000005</v>
      </c>
      <c r="F16" s="49"/>
      <c r="G16" s="49"/>
      <c r="H16" s="49"/>
      <c r="I16" s="49"/>
    </row>
    <row r="17" spans="1:9" ht="15.75">
      <c r="A17" s="247" t="s">
        <v>103</v>
      </c>
      <c r="C17" s="35"/>
      <c r="D17" s="39"/>
      <c r="E17" s="39"/>
      <c r="F17" s="238"/>
      <c r="G17" s="238"/>
      <c r="H17" s="238"/>
      <c r="I17" s="238"/>
    </row>
    <row r="18" spans="1:9" s="47" customFormat="1" ht="15.75">
      <c r="A18" s="250" t="s">
        <v>110</v>
      </c>
      <c r="B18" s="87">
        <v>310</v>
      </c>
      <c r="C18" s="87">
        <v>100</v>
      </c>
      <c r="D18" s="85">
        <f>SUM(D20:D25)</f>
        <v>1986006.01</v>
      </c>
      <c r="E18" s="85">
        <f>SUM(E20:E25)</f>
        <v>5253310.680000001</v>
      </c>
      <c r="F18" s="49"/>
      <c r="G18" s="49"/>
      <c r="H18" s="49"/>
      <c r="I18" s="49"/>
    </row>
    <row r="19" spans="1:9" ht="15.75">
      <c r="A19" s="242" t="s">
        <v>111</v>
      </c>
      <c r="B19" s="249"/>
      <c r="C19" s="38"/>
      <c r="D19" s="39"/>
      <c r="E19" s="39"/>
      <c r="F19" s="238"/>
      <c r="G19" s="238"/>
      <c r="H19" s="238"/>
      <c r="I19" s="238"/>
    </row>
    <row r="20" spans="1:9" ht="31.5">
      <c r="A20" s="251" t="s">
        <v>332</v>
      </c>
      <c r="B20" s="249"/>
      <c r="C20" s="38"/>
      <c r="D20" s="39">
        <v>266939.34</v>
      </c>
      <c r="E20" s="39">
        <v>839768</v>
      </c>
      <c r="F20" s="238"/>
      <c r="G20" s="238"/>
      <c r="H20" s="238"/>
      <c r="I20" s="238"/>
    </row>
    <row r="21" spans="1:9" ht="32.25" customHeight="1">
      <c r="A21" s="251" t="s">
        <v>197</v>
      </c>
      <c r="B21" s="249"/>
      <c r="C21" s="38"/>
      <c r="D21" s="39">
        <v>57427.35</v>
      </c>
      <c r="E21" s="39">
        <v>126619.92</v>
      </c>
      <c r="F21" s="238"/>
      <c r="G21" s="238"/>
      <c r="H21" s="238"/>
      <c r="I21" s="238"/>
    </row>
    <row r="22" spans="1:9" ht="31.5">
      <c r="A22" s="251" t="s">
        <v>333</v>
      </c>
      <c r="B22" s="249"/>
      <c r="C22" s="38"/>
      <c r="D22" s="39">
        <v>1359887.12</v>
      </c>
      <c r="E22" s="39">
        <v>3714428.39</v>
      </c>
      <c r="F22" s="238"/>
      <c r="G22" s="238"/>
      <c r="H22" s="238"/>
      <c r="I22" s="238"/>
    </row>
    <row r="23" spans="1:9" ht="30.75" customHeight="1">
      <c r="A23" s="251" t="s">
        <v>30</v>
      </c>
      <c r="B23" s="249"/>
      <c r="C23" s="38"/>
      <c r="D23" s="39">
        <v>301752.2</v>
      </c>
      <c r="E23" s="39">
        <v>572494.37</v>
      </c>
      <c r="F23" s="238"/>
      <c r="G23" s="238"/>
      <c r="H23" s="238"/>
      <c r="I23" s="238"/>
    </row>
    <row r="24" spans="1:9" ht="15.75" customHeight="1">
      <c r="A24" s="251" t="s">
        <v>342</v>
      </c>
      <c r="B24" s="249"/>
      <c r="C24" s="38"/>
      <c r="D24" s="39"/>
      <c r="E24" s="39"/>
      <c r="F24" s="238"/>
      <c r="G24" s="238"/>
      <c r="H24" s="238"/>
      <c r="I24" s="238"/>
    </row>
    <row r="25" spans="1:9" ht="36.75" customHeight="1">
      <c r="A25" s="251" t="s">
        <v>30</v>
      </c>
      <c r="B25" s="249"/>
      <c r="C25" s="38"/>
      <c r="D25" s="39"/>
      <c r="E25" s="39"/>
      <c r="F25" s="238"/>
      <c r="G25" s="238"/>
      <c r="H25" s="238"/>
      <c r="I25" s="238"/>
    </row>
    <row r="26" spans="1:9" s="47" customFormat="1" ht="15.75">
      <c r="A26" s="250" t="s">
        <v>112</v>
      </c>
      <c r="B26" s="84">
        <v>320</v>
      </c>
      <c r="C26" s="84">
        <v>200</v>
      </c>
      <c r="D26" s="85">
        <f>SUM(D28:D36)</f>
        <v>23272.16</v>
      </c>
      <c r="E26" s="85">
        <f>SUM(E28:E36)</f>
        <v>207038.59</v>
      </c>
      <c r="F26" s="49"/>
      <c r="G26" s="49"/>
      <c r="H26" s="49"/>
      <c r="I26" s="49"/>
    </row>
    <row r="27" spans="1:9" ht="15.75">
      <c r="A27" s="242" t="s">
        <v>111</v>
      </c>
      <c r="B27" s="249"/>
      <c r="C27" s="38"/>
      <c r="D27" s="39"/>
      <c r="E27" s="39"/>
      <c r="F27" s="238"/>
      <c r="G27" s="238"/>
      <c r="H27" s="238"/>
      <c r="I27" s="238"/>
    </row>
    <row r="28" spans="1:9" ht="15.75">
      <c r="A28" s="242" t="s">
        <v>201</v>
      </c>
      <c r="B28" s="249"/>
      <c r="C28" s="38"/>
      <c r="D28" s="39">
        <v>6812.14</v>
      </c>
      <c r="E28" s="39">
        <v>28962.98</v>
      </c>
      <c r="F28" s="238"/>
      <c r="G28" s="238"/>
      <c r="H28" s="238"/>
      <c r="I28" s="238"/>
    </row>
    <row r="29" spans="1:9" ht="15.75">
      <c r="A29" s="242" t="s">
        <v>205</v>
      </c>
      <c r="B29" s="249"/>
      <c r="C29" s="38"/>
      <c r="D29" s="39">
        <v>16460.02</v>
      </c>
      <c r="E29" s="39">
        <v>28756.21</v>
      </c>
      <c r="F29" s="238"/>
      <c r="G29" s="238"/>
      <c r="H29" s="238"/>
      <c r="I29" s="238"/>
    </row>
    <row r="30" spans="1:9" ht="31.5">
      <c r="A30" s="284" t="s">
        <v>207</v>
      </c>
      <c r="B30" s="38"/>
      <c r="C30" s="38"/>
      <c r="D30" s="39"/>
      <c r="E30" s="39">
        <v>179.88</v>
      </c>
      <c r="F30" s="238"/>
      <c r="G30" s="238"/>
      <c r="H30" s="238"/>
      <c r="I30" s="238"/>
    </row>
    <row r="31" spans="1:9" ht="15.75">
      <c r="A31" s="284" t="s">
        <v>223</v>
      </c>
      <c r="B31" s="38"/>
      <c r="C31" s="38"/>
      <c r="D31" s="39"/>
      <c r="E31" s="39">
        <v>106407.01</v>
      </c>
      <c r="F31" s="238"/>
      <c r="G31" s="238"/>
      <c r="H31" s="238"/>
      <c r="I31" s="238"/>
    </row>
    <row r="32" spans="1:9" ht="31.5">
      <c r="A32" s="284" t="s">
        <v>824</v>
      </c>
      <c r="B32" s="38"/>
      <c r="C32" s="38"/>
      <c r="D32" s="39"/>
      <c r="E32" s="39">
        <v>41232.51</v>
      </c>
      <c r="F32" s="238"/>
      <c r="G32" s="238"/>
      <c r="H32" s="238"/>
      <c r="I32" s="238"/>
    </row>
    <row r="33" spans="1:9" ht="15.75">
      <c r="A33" s="284" t="s">
        <v>203</v>
      </c>
      <c r="B33" s="38"/>
      <c r="C33" s="38"/>
      <c r="D33" s="39"/>
      <c r="E33" s="39">
        <v>1500</v>
      </c>
      <c r="F33" s="238"/>
      <c r="G33" s="238"/>
      <c r="H33" s="238"/>
      <c r="I33" s="238"/>
    </row>
    <row r="34" spans="1:9" ht="15.75">
      <c r="A34" s="283"/>
      <c r="B34" s="38"/>
      <c r="C34" s="38"/>
      <c r="D34" s="39"/>
      <c r="E34" s="39"/>
      <c r="F34" s="238"/>
      <c r="G34" s="238"/>
      <c r="H34" s="238"/>
      <c r="I34" s="238"/>
    </row>
    <row r="35" spans="1:9" ht="15.75">
      <c r="A35" s="283"/>
      <c r="B35" s="38"/>
      <c r="C35" s="38"/>
      <c r="D35" s="39"/>
      <c r="E35" s="39"/>
      <c r="F35" s="238"/>
      <c r="G35" s="238"/>
      <c r="H35" s="238"/>
      <c r="I35" s="238"/>
    </row>
    <row r="36" spans="1:9" ht="15.75">
      <c r="A36" s="283"/>
      <c r="B36" s="38"/>
      <c r="C36" s="38"/>
      <c r="D36" s="39"/>
      <c r="E36" s="39"/>
      <c r="F36" s="238"/>
      <c r="G36" s="238"/>
      <c r="H36" s="238"/>
      <c r="I36" s="238"/>
    </row>
    <row r="37" spans="1:9" s="47" customFormat="1" ht="63">
      <c r="A37" s="250" t="s">
        <v>113</v>
      </c>
      <c r="B37" s="84">
        <v>330</v>
      </c>
      <c r="C37" s="84">
        <v>300</v>
      </c>
      <c r="D37" s="85">
        <f>SUM(D39:D42)</f>
        <v>8575.86</v>
      </c>
      <c r="E37" s="85">
        <f>SUM(E39:E42)</f>
        <v>24515.44</v>
      </c>
      <c r="F37" s="49"/>
      <c r="G37" s="49"/>
      <c r="H37" s="49"/>
      <c r="I37" s="49"/>
    </row>
    <row r="38" spans="1:9" ht="15.75">
      <c r="A38" s="283" t="s">
        <v>111</v>
      </c>
      <c r="B38" s="38"/>
      <c r="C38" s="38"/>
      <c r="D38" s="39"/>
      <c r="E38" s="39"/>
      <c r="F38" s="238"/>
      <c r="G38" s="238"/>
      <c r="H38" s="238"/>
      <c r="I38" s="238"/>
    </row>
    <row r="39" spans="1:9" ht="15.75">
      <c r="A39" s="284" t="s">
        <v>823</v>
      </c>
      <c r="B39" s="38"/>
      <c r="C39" s="38"/>
      <c r="D39" s="39">
        <v>8575.86</v>
      </c>
      <c r="E39" s="39">
        <v>24515.44</v>
      </c>
      <c r="F39" s="238"/>
      <c r="G39" s="238"/>
      <c r="H39" s="238"/>
      <c r="I39" s="238"/>
    </row>
    <row r="40" spans="1:9" ht="15.75">
      <c r="A40" s="283"/>
      <c r="B40" s="38"/>
      <c r="C40" s="38"/>
      <c r="D40" s="39"/>
      <c r="E40" s="39"/>
      <c r="F40" s="238"/>
      <c r="G40" s="238"/>
      <c r="H40" s="238"/>
      <c r="I40" s="238"/>
    </row>
    <row r="41" spans="1:9" ht="15.75">
      <c r="A41" s="283"/>
      <c r="B41" s="38"/>
      <c r="C41" s="38"/>
      <c r="D41" s="39"/>
      <c r="E41" s="39"/>
      <c r="F41" s="238"/>
      <c r="G41" s="238"/>
      <c r="H41" s="238"/>
      <c r="I41" s="238"/>
    </row>
    <row r="42" spans="1:9" ht="15.75">
      <c r="A42" s="283"/>
      <c r="B42" s="38"/>
      <c r="C42" s="38"/>
      <c r="D42" s="39"/>
      <c r="E42" s="39"/>
      <c r="F42" s="238"/>
      <c r="G42" s="238"/>
      <c r="H42" s="238"/>
      <c r="I42" s="238"/>
    </row>
    <row r="43" spans="1:9" s="47" customFormat="1" ht="173.25">
      <c r="A43" s="250" t="s">
        <v>114</v>
      </c>
      <c r="B43" s="84">
        <v>340</v>
      </c>
      <c r="C43" s="84">
        <v>420</v>
      </c>
      <c r="D43" s="85">
        <f>SUM(D45:D47)</f>
        <v>0</v>
      </c>
      <c r="E43" s="85">
        <f>SUM(E45:E47)</f>
        <v>0</v>
      </c>
      <c r="F43" s="49"/>
      <c r="G43" s="49"/>
      <c r="H43" s="49"/>
      <c r="I43" s="49"/>
    </row>
    <row r="44" spans="1:9" ht="15.75">
      <c r="A44" s="242" t="s">
        <v>111</v>
      </c>
      <c r="B44" s="249"/>
      <c r="C44" s="38"/>
      <c r="D44" s="39"/>
      <c r="E44" s="39"/>
      <c r="F44" s="238"/>
      <c r="G44" s="238"/>
      <c r="H44" s="238"/>
      <c r="I44" s="238"/>
    </row>
    <row r="45" spans="1:9" ht="15.75">
      <c r="A45" s="283"/>
      <c r="B45" s="38"/>
      <c r="C45" s="38"/>
      <c r="D45" s="39"/>
      <c r="E45" s="39"/>
      <c r="F45" s="238"/>
      <c r="G45" s="238"/>
      <c r="H45" s="238"/>
      <c r="I45" s="238"/>
    </row>
    <row r="46" spans="1:9" ht="15.75">
      <c r="A46" s="283"/>
      <c r="B46" s="38"/>
      <c r="C46" s="38"/>
      <c r="D46" s="39"/>
      <c r="E46" s="39"/>
      <c r="F46" s="238"/>
      <c r="G46" s="238"/>
      <c r="H46" s="238"/>
      <c r="I46" s="238"/>
    </row>
    <row r="47" spans="1:9" ht="15.75">
      <c r="A47" s="283"/>
      <c r="B47" s="38"/>
      <c r="C47" s="38"/>
      <c r="D47" s="39"/>
      <c r="E47" s="39"/>
      <c r="F47" s="238"/>
      <c r="G47" s="238"/>
      <c r="H47" s="238"/>
      <c r="I47" s="238"/>
    </row>
    <row r="48" spans="1:9" s="47" customFormat="1" ht="15.75">
      <c r="A48" s="250" t="s">
        <v>115</v>
      </c>
      <c r="B48" s="84">
        <v>350</v>
      </c>
      <c r="C48" s="84">
        <v>610</v>
      </c>
      <c r="D48" s="85">
        <f>SUM(D50:D52)</f>
        <v>0</v>
      </c>
      <c r="E48" s="85">
        <f>SUM(E50:E52)</f>
        <v>0</v>
      </c>
      <c r="F48" s="49"/>
      <c r="G48" s="49"/>
      <c r="H48" s="49"/>
      <c r="I48" s="49"/>
    </row>
    <row r="49" spans="1:9" ht="15.75">
      <c r="A49" s="242" t="s">
        <v>111</v>
      </c>
      <c r="B49" s="249"/>
      <c r="C49" s="38"/>
      <c r="D49" s="39"/>
      <c r="E49" s="39"/>
      <c r="F49" s="238"/>
      <c r="G49" s="238"/>
      <c r="H49" s="238"/>
      <c r="I49" s="238"/>
    </row>
    <row r="50" spans="1:9" ht="15.75">
      <c r="A50" s="283"/>
      <c r="B50" s="38"/>
      <c r="C50" s="38"/>
      <c r="D50" s="39"/>
      <c r="E50" s="39"/>
      <c r="F50" s="238"/>
      <c r="G50" s="238"/>
      <c r="H50" s="238"/>
      <c r="I50" s="238"/>
    </row>
    <row r="51" spans="1:9" ht="15.75">
      <c r="A51" s="283"/>
      <c r="B51" s="38"/>
      <c r="C51" s="38"/>
      <c r="D51" s="39"/>
      <c r="E51" s="39"/>
      <c r="F51" s="238"/>
      <c r="G51" s="238"/>
      <c r="H51" s="238"/>
      <c r="I51" s="238"/>
    </row>
    <row r="52" spans="1:9" ht="15.75">
      <c r="A52" s="283"/>
      <c r="B52" s="38"/>
      <c r="C52" s="38"/>
      <c r="D52" s="39"/>
      <c r="E52" s="39"/>
      <c r="F52" s="238"/>
      <c r="G52" s="238"/>
      <c r="H52" s="238"/>
      <c r="I52" s="238"/>
    </row>
    <row r="53" spans="1:9" s="47" customFormat="1" ht="126">
      <c r="A53" s="252" t="s">
        <v>391</v>
      </c>
      <c r="B53" s="84">
        <v>360</v>
      </c>
      <c r="C53" s="84">
        <v>620</v>
      </c>
      <c r="D53" s="85">
        <f>SUM(D55:D57)</f>
        <v>0</v>
      </c>
      <c r="E53" s="85">
        <f>SUM(E55:E57)</f>
        <v>0</v>
      </c>
      <c r="F53" s="49"/>
      <c r="G53" s="49"/>
      <c r="H53" s="49"/>
      <c r="I53" s="49"/>
    </row>
    <row r="54" spans="1:9" ht="15.75">
      <c r="A54" s="242" t="s">
        <v>111</v>
      </c>
      <c r="B54" s="249"/>
      <c r="C54" s="38"/>
      <c r="D54" s="39"/>
      <c r="E54" s="39"/>
      <c r="F54" s="238"/>
      <c r="G54" s="238"/>
      <c r="H54" s="238"/>
      <c r="I54" s="238"/>
    </row>
    <row r="55" spans="1:9" ht="15.75">
      <c r="A55" s="283"/>
      <c r="B55" s="38"/>
      <c r="C55" s="38"/>
      <c r="D55" s="39"/>
      <c r="E55" s="39"/>
      <c r="F55" s="238"/>
      <c r="G55" s="238"/>
      <c r="H55" s="238"/>
      <c r="I55" s="238"/>
    </row>
    <row r="56" spans="1:9" ht="15.75">
      <c r="A56" s="283"/>
      <c r="B56" s="38"/>
      <c r="C56" s="38"/>
      <c r="D56" s="39"/>
      <c r="E56" s="39"/>
      <c r="F56" s="238"/>
      <c r="G56" s="238"/>
      <c r="H56" s="238"/>
      <c r="I56" s="238"/>
    </row>
    <row r="57" spans="1:9" ht="15.75">
      <c r="A57" s="283"/>
      <c r="B57" s="38"/>
      <c r="C57" s="38"/>
      <c r="D57" s="39"/>
      <c r="E57" s="39"/>
      <c r="F57" s="238"/>
      <c r="G57" s="238"/>
      <c r="H57" s="238"/>
      <c r="I57" s="238"/>
    </row>
    <row r="58" spans="1:9" s="47" customFormat="1" ht="63">
      <c r="A58" s="250" t="s">
        <v>116</v>
      </c>
      <c r="B58" s="84">
        <v>370</v>
      </c>
      <c r="C58" s="84">
        <v>810</v>
      </c>
      <c r="D58" s="85">
        <f>SUM(D60:D62)</f>
        <v>0</v>
      </c>
      <c r="E58" s="85">
        <f>SUM(E60:E62)</f>
        <v>0</v>
      </c>
      <c r="F58" s="49"/>
      <c r="G58" s="49"/>
      <c r="H58" s="49"/>
      <c r="I58" s="49"/>
    </row>
    <row r="59" spans="1:9" ht="15.75">
      <c r="A59" s="283" t="s">
        <v>111</v>
      </c>
      <c r="B59" s="38"/>
      <c r="C59" s="38"/>
      <c r="D59" s="39"/>
      <c r="E59" s="39"/>
      <c r="F59" s="238"/>
      <c r="G59" s="238"/>
      <c r="H59" s="238"/>
      <c r="I59" s="238"/>
    </row>
    <row r="60" spans="1:9" ht="15.75">
      <c r="A60" s="283"/>
      <c r="B60" s="38"/>
      <c r="C60" s="38"/>
      <c r="D60" s="39"/>
      <c r="E60" s="39"/>
      <c r="F60" s="238"/>
      <c r="G60" s="238"/>
      <c r="H60" s="238"/>
      <c r="I60" s="238"/>
    </row>
    <row r="61" spans="1:9" ht="15.75">
      <c r="A61" s="283"/>
      <c r="B61" s="38"/>
      <c r="C61" s="38"/>
      <c r="D61" s="39"/>
      <c r="E61" s="39"/>
      <c r="F61" s="238"/>
      <c r="G61" s="238"/>
      <c r="H61" s="238"/>
      <c r="I61" s="238"/>
    </row>
    <row r="62" spans="1:9" ht="15.75">
      <c r="A62" s="283"/>
      <c r="B62" s="38"/>
      <c r="C62" s="38"/>
      <c r="D62" s="39"/>
      <c r="E62" s="39"/>
      <c r="F62" s="238"/>
      <c r="G62" s="238"/>
      <c r="H62" s="238"/>
      <c r="I62" s="238"/>
    </row>
    <row r="63" spans="1:9" s="47" customFormat="1" ht="15.75">
      <c r="A63" s="250" t="s">
        <v>117</v>
      </c>
      <c r="B63" s="84">
        <v>380</v>
      </c>
      <c r="C63" s="84">
        <v>820</v>
      </c>
      <c r="D63" s="85">
        <f>SUM(D65:D68)</f>
        <v>0</v>
      </c>
      <c r="E63" s="85">
        <f>SUM(E65:E68)</f>
        <v>68.06</v>
      </c>
      <c r="F63" s="49"/>
      <c r="G63" s="49"/>
      <c r="H63" s="49"/>
      <c r="I63" s="49"/>
    </row>
    <row r="64" spans="1:9" ht="15.75">
      <c r="A64" s="242" t="s">
        <v>111</v>
      </c>
      <c r="B64" s="249"/>
      <c r="C64" s="38"/>
      <c r="D64" s="39"/>
      <c r="E64" s="39"/>
      <c r="F64" s="238"/>
      <c r="G64" s="238"/>
      <c r="H64" s="238"/>
      <c r="I64" s="238"/>
    </row>
    <row r="65" spans="1:9" ht="15.75">
      <c r="A65" s="284" t="s">
        <v>822</v>
      </c>
      <c r="B65" s="38"/>
      <c r="C65" s="38"/>
      <c r="D65" s="39"/>
      <c r="E65" s="39">
        <v>68.06</v>
      </c>
      <c r="F65" s="238"/>
      <c r="G65" s="238"/>
      <c r="H65" s="238"/>
      <c r="I65" s="238"/>
    </row>
    <row r="66" spans="1:9" ht="15.75">
      <c r="A66" s="283"/>
      <c r="B66" s="38"/>
      <c r="C66" s="38"/>
      <c r="D66" s="39"/>
      <c r="E66" s="39"/>
      <c r="F66" s="238"/>
      <c r="G66" s="238"/>
      <c r="H66" s="238"/>
      <c r="I66" s="238"/>
    </row>
    <row r="67" spans="1:9" ht="15.75">
      <c r="A67" s="283"/>
      <c r="B67" s="38"/>
      <c r="C67" s="38"/>
      <c r="D67" s="39"/>
      <c r="E67" s="39"/>
      <c r="F67" s="238"/>
      <c r="G67" s="238"/>
      <c r="H67" s="238"/>
      <c r="I67" s="238"/>
    </row>
    <row r="68" spans="1:9" ht="15.75">
      <c r="A68" s="283"/>
      <c r="B68" s="38"/>
      <c r="C68" s="38"/>
      <c r="D68" s="39"/>
      <c r="E68" s="39"/>
      <c r="F68" s="238"/>
      <c r="G68" s="238"/>
      <c r="H68" s="238"/>
      <c r="I68" s="238"/>
    </row>
    <row r="69" spans="1:9" s="47" customFormat="1" ht="31.5">
      <c r="A69" s="250" t="s">
        <v>118</v>
      </c>
      <c r="B69" s="84">
        <v>390</v>
      </c>
      <c r="C69" s="86"/>
      <c r="D69" s="85">
        <f>SUM(D71:D74)</f>
        <v>0</v>
      </c>
      <c r="E69" s="85">
        <f>SUM(E71:E74)</f>
        <v>0</v>
      </c>
      <c r="F69" s="49"/>
      <c r="G69" s="49"/>
      <c r="H69" s="49"/>
      <c r="I69" s="49"/>
    </row>
    <row r="70" spans="1:9" ht="15.75">
      <c r="A70" s="283" t="s">
        <v>111</v>
      </c>
      <c r="B70" s="38"/>
      <c r="C70" s="38"/>
      <c r="D70" s="39"/>
      <c r="E70" s="39"/>
      <c r="F70" s="238"/>
      <c r="G70" s="238"/>
      <c r="H70" s="238"/>
      <c r="I70" s="238"/>
    </row>
    <row r="71" spans="1:9" ht="15.75">
      <c r="A71" s="283"/>
      <c r="B71" s="38"/>
      <c r="C71" s="38"/>
      <c r="D71" s="39"/>
      <c r="E71" s="39"/>
      <c r="F71" s="238"/>
      <c r="G71" s="238"/>
      <c r="H71" s="238"/>
      <c r="I71" s="238"/>
    </row>
    <row r="72" spans="1:9" ht="15.75">
      <c r="A72" s="283"/>
      <c r="B72" s="38"/>
      <c r="C72" s="38"/>
      <c r="D72" s="39"/>
      <c r="E72" s="39"/>
      <c r="F72" s="238"/>
      <c r="G72" s="238"/>
      <c r="H72" s="238"/>
      <c r="I72" s="238"/>
    </row>
    <row r="73" spans="1:9" ht="15.75">
      <c r="A73" s="283"/>
      <c r="B73" s="38"/>
      <c r="C73" s="38"/>
      <c r="D73" s="39"/>
      <c r="E73" s="39"/>
      <c r="F73" s="238"/>
      <c r="G73" s="238"/>
      <c r="H73" s="238"/>
      <c r="I73" s="238"/>
    </row>
    <row r="74" spans="1:9" ht="15.75">
      <c r="A74" s="283"/>
      <c r="B74" s="38"/>
      <c r="C74" s="38"/>
      <c r="D74" s="39"/>
      <c r="E74" s="39"/>
      <c r="F74" s="238"/>
      <c r="G74" s="238"/>
      <c r="H74" s="238"/>
      <c r="I74" s="238"/>
    </row>
    <row r="75" spans="1:9" s="47" customFormat="1" ht="31.5">
      <c r="A75" s="253" t="s">
        <v>390</v>
      </c>
      <c r="B75" s="84">
        <v>400</v>
      </c>
      <c r="C75" s="84" t="s">
        <v>102</v>
      </c>
      <c r="D75" s="85">
        <f>SUM(D77:D78)</f>
        <v>0</v>
      </c>
      <c r="E75" s="85">
        <f>SUM(E77:E78)</f>
        <v>0</v>
      </c>
      <c r="F75" s="49"/>
      <c r="G75" s="49"/>
      <c r="H75" s="49"/>
      <c r="I75" s="49"/>
    </row>
    <row r="76" spans="1:9" ht="15.75">
      <c r="A76" s="247" t="s">
        <v>103</v>
      </c>
      <c r="C76" s="703" t="s">
        <v>102</v>
      </c>
      <c r="D76" s="41"/>
      <c r="E76" s="41"/>
      <c r="F76" s="238"/>
      <c r="G76" s="238"/>
      <c r="H76" s="238"/>
      <c r="I76" s="238"/>
    </row>
    <row r="77" spans="1:9" ht="31.5">
      <c r="A77" s="254" t="s">
        <v>389</v>
      </c>
      <c r="B77" s="243">
        <v>410</v>
      </c>
      <c r="C77" s="703"/>
      <c r="D77" s="40"/>
      <c r="E77" s="40"/>
      <c r="F77" s="238"/>
      <c r="G77" s="238"/>
      <c r="H77" s="238"/>
      <c r="I77" s="238"/>
    </row>
    <row r="78" spans="1:9" ht="31.5">
      <c r="A78" s="247" t="s">
        <v>119</v>
      </c>
      <c r="B78" s="243">
        <v>420</v>
      </c>
      <c r="C78" s="243" t="s">
        <v>102</v>
      </c>
      <c r="D78" s="39"/>
      <c r="E78" s="39"/>
      <c r="F78" s="238"/>
      <c r="G78" s="238"/>
      <c r="H78" s="238"/>
      <c r="I78" s="238"/>
    </row>
    <row r="79" spans="1:9" s="47" customFormat="1" ht="31.5">
      <c r="A79" s="245" t="s">
        <v>120</v>
      </c>
      <c r="B79" s="84">
        <v>500</v>
      </c>
      <c r="C79" s="84" t="s">
        <v>102</v>
      </c>
      <c r="D79" s="85">
        <f>D8+D12-D16</f>
        <v>-519381.44999999995</v>
      </c>
      <c r="E79" s="85">
        <f>E8+E12-E16</f>
        <v>0</v>
      </c>
      <c r="F79" s="49"/>
      <c r="G79" s="49"/>
      <c r="H79" s="49"/>
      <c r="I79" s="49"/>
    </row>
    <row r="80" spans="1:9" ht="15.75">
      <c r="A80" s="247" t="s">
        <v>103</v>
      </c>
      <c r="C80" s="703" t="s">
        <v>102</v>
      </c>
      <c r="D80" s="41"/>
      <c r="E80" s="41"/>
      <c r="F80" s="238"/>
      <c r="G80" s="238"/>
      <c r="H80" s="238"/>
      <c r="I80" s="238"/>
    </row>
    <row r="81" spans="1:9" ht="31.5">
      <c r="A81" s="247" t="s">
        <v>121</v>
      </c>
      <c r="B81" s="248">
        <v>510</v>
      </c>
      <c r="C81" s="703"/>
      <c r="D81" s="39"/>
      <c r="E81" s="39"/>
      <c r="F81" s="238"/>
      <c r="G81" s="238"/>
      <c r="H81" s="238"/>
      <c r="I81" s="238"/>
    </row>
    <row r="82" spans="1:9" ht="15.75">
      <c r="A82" s="247" t="s">
        <v>122</v>
      </c>
      <c r="B82" s="243">
        <v>520</v>
      </c>
      <c r="C82" s="243" t="s">
        <v>102</v>
      </c>
      <c r="D82" s="39"/>
      <c r="E82" s="39"/>
      <c r="F82" s="238"/>
      <c r="G82" s="238"/>
      <c r="H82" s="238"/>
      <c r="I82" s="238"/>
    </row>
    <row r="83" spans="1:9" ht="15">
      <c r="A83" s="239"/>
      <c r="B83" s="238"/>
      <c r="C83" s="238"/>
      <c r="D83" s="240"/>
      <c r="E83" s="240"/>
      <c r="F83" s="238"/>
      <c r="G83" s="238"/>
      <c r="H83" s="238"/>
      <c r="I83" s="238"/>
    </row>
    <row r="84" spans="1:9" ht="15">
      <c r="A84" s="706" t="s">
        <v>248</v>
      </c>
      <c r="B84" s="706"/>
      <c r="C84" s="706"/>
      <c r="D84" s="706"/>
      <c r="E84" s="706"/>
      <c r="F84" s="706"/>
      <c r="G84" s="706"/>
      <c r="H84" s="706"/>
      <c r="I84" s="706"/>
    </row>
    <row r="85" spans="1:9" ht="15">
      <c r="A85" s="255"/>
      <c r="B85" s="238"/>
      <c r="C85" s="238"/>
      <c r="D85" s="240"/>
      <c r="E85" s="240"/>
      <c r="F85" s="238"/>
      <c r="G85" s="238"/>
      <c r="H85" s="238"/>
      <c r="I85" s="238"/>
    </row>
    <row r="86" spans="1:9" ht="15">
      <c r="A86" s="706" t="s">
        <v>249</v>
      </c>
      <c r="B86" s="706"/>
      <c r="C86" s="706"/>
      <c r="D86" s="706"/>
      <c r="E86" s="706"/>
      <c r="F86" s="706"/>
      <c r="G86" s="706"/>
      <c r="H86" s="706"/>
      <c r="I86" s="706"/>
    </row>
    <row r="87" spans="1:9" ht="15">
      <c r="A87" s="255"/>
      <c r="B87" s="238"/>
      <c r="C87" s="238"/>
      <c r="D87" s="240"/>
      <c r="E87" s="240"/>
      <c r="F87" s="238"/>
      <c r="G87" s="238"/>
      <c r="H87" s="238"/>
      <c r="I87" s="238"/>
    </row>
    <row r="88" spans="1:9" ht="15">
      <c r="A88" s="255"/>
      <c r="B88" s="238"/>
      <c r="C88" s="238"/>
      <c r="D88" s="83"/>
      <c r="E88" s="83"/>
      <c r="F88" s="238"/>
      <c r="G88" s="238"/>
      <c r="H88" s="238"/>
      <c r="I88" s="238"/>
    </row>
    <row r="89" spans="1:9" ht="19.5">
      <c r="A89" s="256" t="s">
        <v>221</v>
      </c>
      <c r="B89" s="257"/>
      <c r="C89" s="257"/>
      <c r="D89" s="270" t="str">
        <f>'о расходовании субсидии'!D38</f>
        <v>Я.Г.Халилова</v>
      </c>
      <c r="E89" s="294"/>
      <c r="F89" s="238"/>
      <c r="G89" s="238" t="s">
        <v>225</v>
      </c>
      <c r="H89" s="238"/>
      <c r="I89" s="238"/>
    </row>
    <row r="90" spans="1:9" ht="19.5">
      <c r="A90" s="256"/>
      <c r="B90" s="258"/>
      <c r="C90" s="258"/>
      <c r="D90" s="271" t="s">
        <v>16</v>
      </c>
      <c r="E90" s="295"/>
      <c r="F90" s="238"/>
      <c r="G90" s="238"/>
      <c r="H90" s="238"/>
      <c r="I90" s="238"/>
    </row>
    <row r="91" spans="1:9" ht="19.5">
      <c r="A91" s="256"/>
      <c r="B91" s="258"/>
      <c r="C91" s="258"/>
      <c r="D91" s="272"/>
      <c r="E91" s="296"/>
      <c r="F91" s="238"/>
      <c r="G91" s="238"/>
      <c r="H91" s="238"/>
      <c r="I91" s="238"/>
    </row>
    <row r="92" spans="1:9" ht="19.5">
      <c r="A92" s="256" t="s">
        <v>250</v>
      </c>
      <c r="B92" s="257"/>
      <c r="C92" s="257"/>
      <c r="D92" s="270" t="str">
        <f>'о расходовании субсидии'!D41</f>
        <v>Н.А.Попок</v>
      </c>
      <c r="E92" s="294"/>
      <c r="F92" s="238"/>
      <c r="G92" s="238"/>
      <c r="H92" s="238"/>
      <c r="I92" s="238"/>
    </row>
    <row r="93" spans="1:9" ht="15">
      <c r="A93" s="239"/>
      <c r="B93" s="238"/>
      <c r="C93" s="238"/>
      <c r="D93" s="259" t="s">
        <v>16</v>
      </c>
      <c r="E93" s="145"/>
      <c r="F93" s="238"/>
      <c r="G93" s="238"/>
      <c r="H93" s="238"/>
      <c r="I93" s="238"/>
    </row>
    <row r="94" spans="1:9" ht="15">
      <c r="A94" s="239"/>
      <c r="B94" s="238"/>
      <c r="C94" s="238"/>
      <c r="D94" s="240"/>
      <c r="E94" s="145"/>
      <c r="F94" s="143"/>
      <c r="G94" s="238"/>
      <c r="H94" s="238"/>
      <c r="I94" s="238"/>
    </row>
    <row r="95" spans="1:9" ht="15">
      <c r="A95" s="255"/>
      <c r="B95" s="238"/>
      <c r="C95" s="238"/>
      <c r="D95" s="240"/>
      <c r="E95" s="240"/>
      <c r="F95" s="238"/>
      <c r="G95" s="238"/>
      <c r="H95" s="238"/>
      <c r="I95" s="238"/>
    </row>
    <row r="96" spans="1:9" ht="15">
      <c r="A96" s="239"/>
      <c r="B96" s="238"/>
      <c r="C96" s="238"/>
      <c r="D96" s="240"/>
      <c r="E96" s="240"/>
      <c r="F96" s="238"/>
      <c r="G96" s="238"/>
      <c r="H96" s="238"/>
      <c r="I96" s="238"/>
    </row>
    <row r="97" spans="1:9" ht="15">
      <c r="A97" s="239"/>
      <c r="B97" s="238"/>
      <c r="C97" s="238"/>
      <c r="D97" s="240"/>
      <c r="E97" s="240"/>
      <c r="F97" s="238"/>
      <c r="G97" s="238"/>
      <c r="H97" s="238"/>
      <c r="I97" s="238"/>
    </row>
  </sheetData>
  <sheetProtection password="C461" sheet="1" objects="1" scenarios="1" formatColumns="0" formatRows="0"/>
  <mergeCells count="12">
    <mergeCell ref="C13:C14"/>
    <mergeCell ref="C9:C10"/>
    <mergeCell ref="A86:I86"/>
    <mergeCell ref="C76:C77"/>
    <mergeCell ref="A84:I84"/>
    <mergeCell ref="C80:C81"/>
    <mergeCell ref="A1:E1"/>
    <mergeCell ref="A5:A6"/>
    <mergeCell ref="B5:B6"/>
    <mergeCell ref="C5:C6"/>
    <mergeCell ref="D5:E5"/>
    <mergeCell ref="B2:E2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41" max="4" man="1"/>
  </rowBreaks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5"/>
  <sheetViews>
    <sheetView view="pageBreakPreview" zoomScaleSheetLayoutView="100" zoomScalePageLayoutView="0" workbookViewId="0" topLeftCell="C7">
      <selection activeCell="C28" sqref="C28"/>
    </sheetView>
  </sheetViews>
  <sheetFormatPr defaultColWidth="8.8515625" defaultRowHeight="15"/>
  <cols>
    <col min="1" max="1" width="8.8515625" style="97" customWidth="1"/>
    <col min="2" max="2" width="22.00390625" style="97" customWidth="1"/>
    <col min="3" max="3" width="33.00390625" style="97" customWidth="1"/>
    <col min="4" max="4" width="34.8515625" style="97" customWidth="1"/>
    <col min="5" max="5" width="39.8515625" style="97" customWidth="1"/>
    <col min="6" max="16384" width="8.8515625" style="97" customWidth="1"/>
  </cols>
  <sheetData>
    <row r="1" spans="1:5" ht="18.75">
      <c r="A1" s="514" t="s">
        <v>361</v>
      </c>
      <c r="B1" s="514"/>
      <c r="C1" s="514"/>
      <c r="D1" s="514"/>
      <c r="E1" s="514"/>
    </row>
    <row r="2" spans="1:5" ht="18.75">
      <c r="A2" s="514" t="s">
        <v>396</v>
      </c>
      <c r="B2" s="514"/>
      <c r="C2" s="514"/>
      <c r="D2" s="514"/>
      <c r="E2" s="514"/>
    </row>
    <row r="3" spans="1:5" ht="18.75">
      <c r="A3" s="96"/>
      <c r="B3" s="709" t="str">
        <f>'о расходовании субсидии'!A2</f>
        <v>АНО ЦСОН «Участие» </v>
      </c>
      <c r="C3" s="709"/>
      <c r="D3" s="709"/>
      <c r="E3" s="709"/>
    </row>
    <row r="4" spans="1:5" ht="18.75">
      <c r="A4" s="96"/>
      <c r="B4" s="710" t="str">
        <f>'о расходовании субсидии'!C6</f>
        <v>Белокатайский  район РБ</v>
      </c>
      <c r="C4" s="709"/>
      <c r="D4" s="709"/>
      <c r="E4" s="709"/>
    </row>
    <row r="5" spans="1:5" ht="15">
      <c r="A5" s="523" t="s">
        <v>158</v>
      </c>
      <c r="B5" s="523"/>
      <c r="C5" s="523"/>
      <c r="D5" s="523"/>
      <c r="E5" s="523"/>
    </row>
    <row r="6" spans="1:5" ht="15">
      <c r="A6" s="523" t="s">
        <v>159</v>
      </c>
      <c r="B6" s="523"/>
      <c r="C6" s="523"/>
      <c r="D6" s="523"/>
      <c r="E6" s="523"/>
    </row>
    <row r="7" spans="1:5" ht="18.75">
      <c r="A7" s="707" t="str">
        <f>'о расходовании субсидии'!A8:G8</f>
        <v>за 2020 г.</v>
      </c>
      <c r="B7" s="708"/>
      <c r="C7" s="708"/>
      <c r="D7" s="708"/>
      <c r="E7" s="708"/>
    </row>
    <row r="8" spans="1:5" ht="18.75">
      <c r="A8" s="96"/>
      <c r="B8" s="135"/>
      <c r="C8" s="135"/>
      <c r="D8" s="135"/>
      <c r="E8" s="135"/>
    </row>
    <row r="9" ht="15">
      <c r="A9" s="262"/>
    </row>
    <row r="10" ht="15">
      <c r="A10" s="262"/>
    </row>
    <row r="11" spans="1:5" ht="15" customHeight="1">
      <c r="A11" s="263" t="s">
        <v>126</v>
      </c>
      <c r="B11" s="711" t="s">
        <v>160</v>
      </c>
      <c r="C11" s="714" t="s">
        <v>393</v>
      </c>
      <c r="D11" s="715"/>
      <c r="E11" s="718" t="s">
        <v>394</v>
      </c>
    </row>
    <row r="12" spans="1:5" ht="118.5" customHeight="1">
      <c r="A12" s="712" t="s">
        <v>127</v>
      </c>
      <c r="B12" s="712"/>
      <c r="C12" s="716"/>
      <c r="D12" s="717"/>
      <c r="E12" s="719"/>
    </row>
    <row r="13" spans="1:5" ht="14.25" customHeight="1">
      <c r="A13" s="712"/>
      <c r="B13" s="712"/>
      <c r="C13" s="695" t="s">
        <v>161</v>
      </c>
      <c r="D13" s="695" t="s">
        <v>162</v>
      </c>
      <c r="E13" s="719"/>
    </row>
    <row r="14" spans="1:5" ht="14.25" customHeight="1">
      <c r="A14" s="713"/>
      <c r="B14" s="713"/>
      <c r="C14" s="684"/>
      <c r="D14" s="684"/>
      <c r="E14" s="720"/>
    </row>
    <row r="15" spans="1:5" s="264" customFormat="1" ht="15.75">
      <c r="A15" s="230">
        <v>1</v>
      </c>
      <c r="B15" s="230">
        <v>2</v>
      </c>
      <c r="C15" s="230">
        <v>3</v>
      </c>
      <c r="D15" s="230">
        <v>4</v>
      </c>
      <c r="E15" s="230">
        <v>5</v>
      </c>
    </row>
    <row r="16" spans="1:5" ht="41.25" customHeight="1">
      <c r="A16" s="33">
        <v>1</v>
      </c>
      <c r="B16" s="56" t="s">
        <v>802</v>
      </c>
      <c r="C16" s="1">
        <v>350</v>
      </c>
      <c r="D16" s="54">
        <f>'о составе и количестве граждан'!J13</f>
        <v>356</v>
      </c>
      <c r="E16" s="1">
        <v>12</v>
      </c>
    </row>
    <row r="17" spans="1:5" ht="55.5" customHeight="1">
      <c r="A17" s="721" t="s">
        <v>395</v>
      </c>
      <c r="B17" s="721"/>
      <c r="C17" s="721"/>
      <c r="D17" s="721"/>
      <c r="E17" s="721"/>
    </row>
    <row r="18" ht="15">
      <c r="A18" s="265"/>
    </row>
    <row r="19" ht="15">
      <c r="A19" s="265"/>
    </row>
    <row r="20" spans="1:4" ht="15">
      <c r="A20" s="50"/>
      <c r="B20" s="46"/>
      <c r="C20" s="47"/>
      <c r="D20" s="47"/>
    </row>
    <row r="21" spans="1:5" ht="15.75">
      <c r="A21" s="50"/>
      <c r="B21" s="267" t="s">
        <v>221</v>
      </c>
      <c r="C21" s="268"/>
      <c r="D21" s="268" t="str">
        <f>'о расходовании субсидии'!D38</f>
        <v>Я.Г.Халилова</v>
      </c>
      <c r="E21" s="228"/>
    </row>
    <row r="22" spans="1:5" ht="15.75">
      <c r="A22" s="50"/>
      <c r="B22" s="51"/>
      <c r="C22" s="53"/>
      <c r="D22" s="52" t="s">
        <v>19</v>
      </c>
      <c r="E22" s="228"/>
    </row>
    <row r="23" spans="1:5" ht="15.75">
      <c r="A23" s="50"/>
      <c r="B23" s="51"/>
      <c r="C23" s="53"/>
      <c r="D23" s="53"/>
      <c r="E23" s="228"/>
    </row>
    <row r="24" spans="1:5" ht="15.75">
      <c r="A24" s="50"/>
      <c r="B24" s="266" t="s">
        <v>250</v>
      </c>
      <c r="C24" s="269"/>
      <c r="D24" s="269" t="str">
        <f>'о расходовании субсидии'!D41</f>
        <v>Н.А.Попок</v>
      </c>
      <c r="E24" s="228"/>
    </row>
    <row r="25" spans="1:5" ht="15.75">
      <c r="A25" s="50"/>
      <c r="B25" s="51"/>
      <c r="C25" s="53"/>
      <c r="D25" s="273" t="s">
        <v>19</v>
      </c>
      <c r="E25" s="228"/>
    </row>
    <row r="26" spans="1:5" ht="15.75">
      <c r="A26" s="265"/>
      <c r="B26" s="188" t="s">
        <v>225</v>
      </c>
      <c r="C26" s="188"/>
      <c r="D26" s="188"/>
      <c r="E26" s="228"/>
    </row>
    <row r="27" spans="1:5" ht="15.75">
      <c r="A27" s="265"/>
      <c r="C27" s="287" t="s">
        <v>797</v>
      </c>
      <c r="D27" s="12"/>
      <c r="E27" s="297"/>
    </row>
    <row r="28" spans="1:5" ht="15">
      <c r="A28" s="265"/>
      <c r="C28" s="5" t="s">
        <v>803</v>
      </c>
      <c r="D28" s="5"/>
      <c r="E28" s="297"/>
    </row>
    <row r="29" ht="15">
      <c r="A29" s="265"/>
    </row>
    <row r="30" ht="15">
      <c r="A30" s="265"/>
    </row>
    <row r="31" ht="15">
      <c r="A31" s="265"/>
    </row>
    <row r="32" ht="15">
      <c r="A32" s="265"/>
    </row>
    <row r="33" ht="15">
      <c r="A33" s="265"/>
    </row>
    <row r="34" ht="15">
      <c r="A34" s="265"/>
    </row>
    <row r="35" ht="15">
      <c r="A35" s="265"/>
    </row>
  </sheetData>
  <sheetProtection sheet="1" objects="1" scenarios="1" formatCells="0" deleteColumns="0" deleteRows="0" selectLockedCells="1"/>
  <mergeCells count="14">
    <mergeCell ref="B11:B14"/>
    <mergeCell ref="C13:C14"/>
    <mergeCell ref="C11:D12"/>
    <mergeCell ref="E11:E14"/>
    <mergeCell ref="A17:E17"/>
    <mergeCell ref="A12:A14"/>
    <mergeCell ref="D13:D14"/>
    <mergeCell ref="A2:E2"/>
    <mergeCell ref="A1:E1"/>
    <mergeCell ref="A5:E5"/>
    <mergeCell ref="A6:E6"/>
    <mergeCell ref="A7:E7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V331"/>
  <sheetViews>
    <sheetView tabSelected="1" zoomScalePageLayoutView="0" workbookViewId="0" topLeftCell="A1">
      <selection activeCell="I45" sqref="I45"/>
    </sheetView>
  </sheetViews>
  <sheetFormatPr defaultColWidth="8.8515625" defaultRowHeight="15"/>
  <cols>
    <col min="1" max="1" width="31.7109375" style="55" customWidth="1"/>
    <col min="2" max="2" width="8.8515625" style="55" customWidth="1"/>
    <col min="3" max="3" width="14.140625" style="55" customWidth="1"/>
    <col min="4" max="16384" width="8.8515625" style="55" customWidth="1"/>
  </cols>
  <sheetData>
    <row r="2" spans="1:7" ht="15">
      <c r="A2" s="751"/>
      <c r="B2" s="751"/>
      <c r="C2" s="751"/>
      <c r="D2" s="751"/>
      <c r="E2" s="751"/>
      <c r="F2" s="751"/>
      <c r="G2" s="751"/>
    </row>
    <row r="3" spans="1:7" ht="41.25" customHeight="1">
      <c r="A3" s="752" t="s">
        <v>793</v>
      </c>
      <c r="B3" s="752"/>
      <c r="C3" s="752"/>
      <c r="D3" s="752"/>
      <c r="E3" s="752"/>
      <c r="F3" s="752"/>
      <c r="G3" s="752"/>
    </row>
    <row r="4" spans="1:7" ht="33" customHeight="1" thickBot="1">
      <c r="A4" s="753" t="str">
        <f>'о расходовании субсидии'!A2:G2</f>
        <v>АНО ЦСОН «Участие» </v>
      </c>
      <c r="B4" s="753"/>
      <c r="C4" s="753"/>
      <c r="D4" s="753"/>
      <c r="E4" s="753"/>
      <c r="F4" s="753"/>
      <c r="G4" s="753"/>
    </row>
    <row r="5" spans="2:4" ht="15">
      <c r="B5" s="754"/>
      <c r="C5" s="754"/>
      <c r="D5" s="754"/>
    </row>
    <row r="7" ht="16.5" customHeight="1"/>
    <row r="8" spans="1:7" ht="33.75" customHeight="1" hidden="1">
      <c r="A8" s="755" t="s">
        <v>398</v>
      </c>
      <c r="B8" s="755"/>
      <c r="C8" s="755"/>
      <c r="D8" s="755"/>
      <c r="E8" s="755"/>
      <c r="F8" s="755"/>
      <c r="G8" s="755"/>
    </row>
    <row r="9" ht="15" hidden="1"/>
    <row r="10" spans="1:7" ht="15" hidden="1">
      <c r="A10" s="743"/>
      <c r="B10" s="746" t="s">
        <v>399</v>
      </c>
      <c r="C10" s="749" t="s">
        <v>400</v>
      </c>
      <c r="D10" s="724" t="s">
        <v>401</v>
      </c>
      <c r="E10" s="724"/>
      <c r="F10" s="724"/>
      <c r="G10" s="724"/>
    </row>
    <row r="11" spans="1:7" ht="30" hidden="1">
      <c r="A11" s="744"/>
      <c r="B11" s="747"/>
      <c r="C11" s="750"/>
      <c r="D11" s="741" t="s">
        <v>402</v>
      </c>
      <c r="E11" s="56" t="s">
        <v>401</v>
      </c>
      <c r="F11" s="741" t="s">
        <v>403</v>
      </c>
      <c r="G11" s="741" t="s">
        <v>404</v>
      </c>
    </row>
    <row r="12" spans="1:18" ht="199.5" customHeight="1" hidden="1">
      <c r="A12" s="745"/>
      <c r="B12" s="748"/>
      <c r="C12" s="750"/>
      <c r="D12" s="741"/>
      <c r="E12" s="57" t="s">
        <v>405</v>
      </c>
      <c r="F12" s="741"/>
      <c r="G12" s="741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7" ht="15" hidden="1">
      <c r="A13" s="59">
        <v>1</v>
      </c>
      <c r="B13" s="59">
        <v>2</v>
      </c>
      <c r="C13" s="60">
        <v>3</v>
      </c>
      <c r="D13" s="59">
        <v>4</v>
      </c>
      <c r="E13" s="59">
        <v>5</v>
      </c>
      <c r="F13" s="59">
        <v>6</v>
      </c>
      <c r="G13" s="59">
        <v>7</v>
      </c>
    </row>
    <row r="14" spans="1:7" ht="15" hidden="1">
      <c r="A14" s="57" t="s">
        <v>406</v>
      </c>
      <c r="B14" s="61">
        <v>1</v>
      </c>
      <c r="C14" s="62">
        <f>D14+F14+G14</f>
        <v>0</v>
      </c>
      <c r="D14" s="63"/>
      <c r="E14" s="63"/>
      <c r="F14" s="63"/>
      <c r="G14" s="63"/>
    </row>
    <row r="15" spans="1:7" ht="25.5" hidden="1">
      <c r="A15" s="57" t="s">
        <v>407</v>
      </c>
      <c r="B15" s="64">
        <v>2</v>
      </c>
      <c r="C15" s="62">
        <f>SUM(C17:C24)</f>
        <v>0</v>
      </c>
      <c r="D15" s="62">
        <f>SUM(D17:D24)</f>
        <v>0</v>
      </c>
      <c r="E15" s="62">
        <f>SUM(E17:E24)</f>
        <v>0</v>
      </c>
      <c r="F15" s="62">
        <f>SUM(F17:F24)</f>
        <v>0</v>
      </c>
      <c r="G15" s="62">
        <f>SUM(G17:G24)</f>
        <v>0</v>
      </c>
    </row>
    <row r="16" spans="1:7" ht="15" hidden="1">
      <c r="A16" s="57" t="s">
        <v>408</v>
      </c>
      <c r="B16" s="61"/>
      <c r="C16" s="65"/>
      <c r="D16" s="63"/>
      <c r="E16" s="63"/>
      <c r="F16" s="63"/>
      <c r="G16" s="63"/>
    </row>
    <row r="17" spans="1:7" ht="15" hidden="1">
      <c r="A17" s="66" t="s">
        <v>409</v>
      </c>
      <c r="B17" s="61">
        <v>3</v>
      </c>
      <c r="C17" s="62">
        <f aca="true" t="shared" si="0" ref="C17:C24">D17+F17+G17</f>
        <v>0</v>
      </c>
      <c r="D17" s="63"/>
      <c r="E17" s="63"/>
      <c r="F17" s="63"/>
      <c r="G17" s="63"/>
    </row>
    <row r="18" spans="1:7" ht="15" hidden="1">
      <c r="A18" s="66" t="s">
        <v>410</v>
      </c>
      <c r="B18" s="61">
        <v>4</v>
      </c>
      <c r="C18" s="62">
        <f t="shared" si="0"/>
        <v>0</v>
      </c>
      <c r="D18" s="63"/>
      <c r="E18" s="63"/>
      <c r="F18" s="63"/>
      <c r="G18" s="63"/>
    </row>
    <row r="19" spans="1:7" ht="15" hidden="1">
      <c r="A19" s="66" t="s">
        <v>411</v>
      </c>
      <c r="B19" s="61">
        <v>5</v>
      </c>
      <c r="C19" s="62">
        <f t="shared" si="0"/>
        <v>0</v>
      </c>
      <c r="D19" s="63"/>
      <c r="E19" s="63"/>
      <c r="F19" s="63"/>
      <c r="G19" s="63"/>
    </row>
    <row r="20" spans="1:7" ht="15" hidden="1">
      <c r="A20" s="66" t="s">
        <v>412</v>
      </c>
      <c r="B20" s="61">
        <v>6</v>
      </c>
      <c r="C20" s="62">
        <f t="shared" si="0"/>
        <v>0</v>
      </c>
      <c r="D20" s="63"/>
      <c r="E20" s="63"/>
      <c r="F20" s="63"/>
      <c r="G20" s="63"/>
    </row>
    <row r="21" spans="1:7" ht="15" hidden="1">
      <c r="A21" s="66" t="s">
        <v>413</v>
      </c>
      <c r="B21" s="61">
        <v>7</v>
      </c>
      <c r="C21" s="62">
        <f t="shared" si="0"/>
        <v>0</v>
      </c>
      <c r="D21" s="63"/>
      <c r="E21" s="63"/>
      <c r="F21" s="63"/>
      <c r="G21" s="63"/>
    </row>
    <row r="22" spans="1:7" ht="15" hidden="1">
      <c r="A22" s="66" t="s">
        <v>414</v>
      </c>
      <c r="B22" s="64">
        <v>8</v>
      </c>
      <c r="C22" s="62">
        <f t="shared" si="0"/>
        <v>0</v>
      </c>
      <c r="D22" s="63"/>
      <c r="E22" s="63"/>
      <c r="F22" s="63"/>
      <c r="G22" s="63"/>
    </row>
    <row r="23" spans="1:7" ht="41.25" customHeight="1" hidden="1">
      <c r="A23" s="66" t="s">
        <v>415</v>
      </c>
      <c r="B23" s="61">
        <v>9</v>
      </c>
      <c r="C23" s="62">
        <f t="shared" si="0"/>
        <v>0</v>
      </c>
      <c r="D23" s="63"/>
      <c r="E23" s="63"/>
      <c r="F23" s="63"/>
      <c r="G23" s="63"/>
    </row>
    <row r="24" spans="1:7" ht="15" hidden="1">
      <c r="A24" s="66" t="s">
        <v>416</v>
      </c>
      <c r="B24" s="64">
        <v>10</v>
      </c>
      <c r="C24" s="62">
        <f t="shared" si="0"/>
        <v>0</v>
      </c>
      <c r="D24" s="63"/>
      <c r="E24" s="63"/>
      <c r="F24" s="63"/>
      <c r="G24" s="63"/>
    </row>
    <row r="25" spans="1:7" ht="38.25" hidden="1">
      <c r="A25" s="57" t="s">
        <v>417</v>
      </c>
      <c r="B25" s="61">
        <v>11</v>
      </c>
      <c r="C25" s="62">
        <f>C27+C28</f>
        <v>0</v>
      </c>
      <c r="D25" s="62">
        <f>D27+D28</f>
        <v>0</v>
      </c>
      <c r="E25" s="62">
        <f>E27+E28</f>
        <v>0</v>
      </c>
      <c r="F25" s="62">
        <f>F27+F28</f>
        <v>0</v>
      </c>
      <c r="G25" s="62">
        <f>G27+G28</f>
        <v>0</v>
      </c>
    </row>
    <row r="26" spans="1:7" ht="15" hidden="1">
      <c r="A26" s="57" t="s">
        <v>408</v>
      </c>
      <c r="B26" s="61"/>
      <c r="C26" s="65"/>
      <c r="D26" s="63"/>
      <c r="E26" s="63"/>
      <c r="F26" s="63"/>
      <c r="G26" s="63"/>
    </row>
    <row r="27" spans="1:7" ht="15" hidden="1">
      <c r="A27" s="66" t="s">
        <v>418</v>
      </c>
      <c r="B27" s="61">
        <v>12</v>
      </c>
      <c r="C27" s="62">
        <f aca="true" t="shared" si="1" ref="C27:C35">D27+F27+G27</f>
        <v>0</v>
      </c>
      <c r="D27" s="63"/>
      <c r="E27" s="63"/>
      <c r="F27" s="63"/>
      <c r="G27" s="63"/>
    </row>
    <row r="28" spans="1:7" ht="15" hidden="1">
      <c r="A28" s="66" t="s">
        <v>419</v>
      </c>
      <c r="B28" s="67">
        <v>13</v>
      </c>
      <c r="C28" s="62">
        <f t="shared" si="1"/>
        <v>0</v>
      </c>
      <c r="D28" s="63"/>
      <c r="E28" s="63"/>
      <c r="F28" s="63"/>
      <c r="G28" s="63"/>
    </row>
    <row r="29" spans="1:7" ht="15" hidden="1">
      <c r="A29" s="57" t="s">
        <v>420</v>
      </c>
      <c r="B29" s="63"/>
      <c r="C29" s="62"/>
      <c r="D29" s="63"/>
      <c r="E29" s="63"/>
      <c r="F29" s="63"/>
      <c r="G29" s="63"/>
    </row>
    <row r="30" spans="1:7" ht="15" hidden="1">
      <c r="A30" s="57" t="s">
        <v>421</v>
      </c>
      <c r="B30" s="59">
        <v>14</v>
      </c>
      <c r="C30" s="62">
        <f t="shared" si="1"/>
        <v>0</v>
      </c>
      <c r="D30" s="63"/>
      <c r="E30" s="63"/>
      <c r="F30" s="63"/>
      <c r="G30" s="63"/>
    </row>
    <row r="31" spans="1:7" ht="15" hidden="1">
      <c r="A31" s="57" t="s">
        <v>420</v>
      </c>
      <c r="B31" s="59"/>
      <c r="C31" s="62"/>
      <c r="D31" s="63"/>
      <c r="E31" s="63"/>
      <c r="F31" s="63"/>
      <c r="G31" s="63"/>
    </row>
    <row r="32" spans="1:7" ht="25.5" hidden="1">
      <c r="A32" s="57" t="s">
        <v>422</v>
      </c>
      <c r="B32" s="59">
        <v>15</v>
      </c>
      <c r="C32" s="62">
        <f t="shared" si="1"/>
        <v>0</v>
      </c>
      <c r="D32" s="63"/>
      <c r="E32" s="63"/>
      <c r="F32" s="63"/>
      <c r="G32" s="63"/>
    </row>
    <row r="33" spans="1:7" ht="25.5" hidden="1">
      <c r="A33" s="57" t="s">
        <v>423</v>
      </c>
      <c r="B33" s="59">
        <v>16</v>
      </c>
      <c r="C33" s="62">
        <f t="shared" si="1"/>
        <v>0</v>
      </c>
      <c r="D33" s="63"/>
      <c r="E33" s="63"/>
      <c r="F33" s="63"/>
      <c r="G33" s="63"/>
    </row>
    <row r="34" spans="1:7" ht="25.5" hidden="1">
      <c r="A34" s="57" t="s">
        <v>424</v>
      </c>
      <c r="B34" s="59">
        <v>17</v>
      </c>
      <c r="C34" s="62">
        <f t="shared" si="1"/>
        <v>0</v>
      </c>
      <c r="D34" s="63"/>
      <c r="E34" s="63"/>
      <c r="F34" s="63"/>
      <c r="G34" s="63"/>
    </row>
    <row r="35" spans="1:7" ht="63.75" hidden="1">
      <c r="A35" s="57" t="s">
        <v>425</v>
      </c>
      <c r="B35" s="59">
        <v>18</v>
      </c>
      <c r="C35" s="62">
        <f t="shared" si="1"/>
        <v>0</v>
      </c>
      <c r="D35" s="63"/>
      <c r="E35" s="63"/>
      <c r="F35" s="63"/>
      <c r="G35" s="63"/>
    </row>
    <row r="36" ht="15" hidden="1"/>
    <row r="38" spans="1:7" ht="54" customHeight="1">
      <c r="A38" s="742" t="s">
        <v>426</v>
      </c>
      <c r="B38" s="742"/>
      <c r="C38" s="742"/>
      <c r="D38" s="742"/>
      <c r="E38" s="742"/>
      <c r="F38" s="742"/>
      <c r="G38" s="742"/>
    </row>
    <row r="40" spans="1:7" ht="54" customHeight="1">
      <c r="A40" s="743"/>
      <c r="B40" s="746" t="s">
        <v>399</v>
      </c>
      <c r="C40" s="749" t="s">
        <v>400</v>
      </c>
      <c r="D40" s="724" t="s">
        <v>401</v>
      </c>
      <c r="E40" s="724"/>
      <c r="F40" s="724"/>
      <c r="G40" s="724"/>
    </row>
    <row r="41" spans="1:7" ht="30">
      <c r="A41" s="744"/>
      <c r="B41" s="747"/>
      <c r="C41" s="750"/>
      <c r="D41" s="741" t="s">
        <v>402</v>
      </c>
      <c r="E41" s="56" t="s">
        <v>401</v>
      </c>
      <c r="F41" s="741" t="s">
        <v>403</v>
      </c>
      <c r="G41" s="741" t="s">
        <v>404</v>
      </c>
    </row>
    <row r="42" spans="1:7" ht="198" customHeight="1">
      <c r="A42" s="745"/>
      <c r="B42" s="748"/>
      <c r="C42" s="750"/>
      <c r="D42" s="741"/>
      <c r="E42" s="57" t="s">
        <v>405</v>
      </c>
      <c r="F42" s="741"/>
      <c r="G42" s="741"/>
    </row>
    <row r="43" spans="1:7" ht="15">
      <c r="A43" s="59">
        <v>1</v>
      </c>
      <c r="B43" s="59">
        <v>2</v>
      </c>
      <c r="C43" s="60">
        <v>3</v>
      </c>
      <c r="D43" s="59">
        <v>4</v>
      </c>
      <c r="E43" s="59">
        <v>5</v>
      </c>
      <c r="F43" s="59">
        <v>6</v>
      </c>
      <c r="G43" s="59">
        <v>7</v>
      </c>
    </row>
    <row r="44" spans="1:7" ht="64.5" customHeight="1">
      <c r="A44" s="68" t="s">
        <v>400</v>
      </c>
      <c r="B44" s="59">
        <v>1</v>
      </c>
      <c r="C44" s="78">
        <f>D44+F44+G44</f>
        <v>1</v>
      </c>
      <c r="D44" s="78"/>
      <c r="E44" s="78"/>
      <c r="F44" s="78"/>
      <c r="G44" s="62">
        <v>1</v>
      </c>
    </row>
    <row r="45" spans="1:7" ht="26.25">
      <c r="A45" s="68" t="s">
        <v>427</v>
      </c>
      <c r="B45" s="59">
        <v>2</v>
      </c>
      <c r="C45" s="78">
        <f aca="true" t="shared" si="2" ref="C45:C61">D45+F45+G45</f>
        <v>50069</v>
      </c>
      <c r="D45" s="78">
        <f>SUM(D47:D54)</f>
        <v>0</v>
      </c>
      <c r="E45" s="78">
        <f>SUM(E47:E54)</f>
        <v>0</v>
      </c>
      <c r="F45" s="78">
        <f>SUM(F47:F54)</f>
        <v>0</v>
      </c>
      <c r="G45" s="78">
        <f>SUM(G47:G54)</f>
        <v>50069</v>
      </c>
    </row>
    <row r="46" spans="1:7" ht="15">
      <c r="A46" s="68" t="s">
        <v>408</v>
      </c>
      <c r="B46" s="59"/>
      <c r="C46" s="65"/>
      <c r="D46" s="63"/>
      <c r="E46" s="63"/>
      <c r="F46" s="63"/>
      <c r="G46" s="63"/>
    </row>
    <row r="47" spans="1:7" ht="15">
      <c r="A47" s="68" t="s">
        <v>409</v>
      </c>
      <c r="B47" s="59">
        <v>3</v>
      </c>
      <c r="C47" s="78">
        <f t="shared" si="2"/>
        <v>47672</v>
      </c>
      <c r="D47" s="63"/>
      <c r="E47" s="63"/>
      <c r="F47" s="63"/>
      <c r="G47" s="82">
        <f>'о деятельности'!C15</f>
        <v>47672</v>
      </c>
    </row>
    <row r="48" spans="1:7" ht="15">
      <c r="A48" s="68" t="s">
        <v>410</v>
      </c>
      <c r="B48" s="59">
        <v>4</v>
      </c>
      <c r="C48" s="78">
        <f t="shared" si="2"/>
        <v>2393</v>
      </c>
      <c r="D48" s="63"/>
      <c r="E48" s="63"/>
      <c r="F48" s="63"/>
      <c r="G48" s="82">
        <f>'о деятельности'!C16</f>
        <v>2393</v>
      </c>
    </row>
    <row r="49" spans="1:7" ht="15">
      <c r="A49" s="68" t="s">
        <v>411</v>
      </c>
      <c r="B49" s="59">
        <v>5</v>
      </c>
      <c r="C49" s="78">
        <f t="shared" si="2"/>
        <v>0</v>
      </c>
      <c r="D49" s="63"/>
      <c r="E49" s="63"/>
      <c r="F49" s="63"/>
      <c r="G49" s="82">
        <f>'о деятельности'!C17</f>
        <v>0</v>
      </c>
    </row>
    <row r="50" spans="1:7" ht="15">
      <c r="A50" s="68" t="s">
        <v>412</v>
      </c>
      <c r="B50" s="59">
        <v>6</v>
      </c>
      <c r="C50" s="78">
        <f t="shared" si="2"/>
        <v>0</v>
      </c>
      <c r="D50" s="63"/>
      <c r="E50" s="63"/>
      <c r="F50" s="63"/>
      <c r="G50" s="82">
        <f>'о деятельности'!C18</f>
        <v>0</v>
      </c>
    </row>
    <row r="51" spans="1:7" ht="15">
      <c r="A51" s="68" t="s">
        <v>428</v>
      </c>
      <c r="B51" s="59">
        <v>7</v>
      </c>
      <c r="C51" s="78">
        <f t="shared" si="2"/>
        <v>0</v>
      </c>
      <c r="D51" s="63"/>
      <c r="E51" s="63"/>
      <c r="F51" s="63"/>
      <c r="G51" s="82">
        <f>'о деятельности'!C19</f>
        <v>0</v>
      </c>
    </row>
    <row r="52" spans="1:7" ht="15">
      <c r="A52" s="68" t="s">
        <v>414</v>
      </c>
      <c r="B52" s="59">
        <v>8</v>
      </c>
      <c r="C52" s="78">
        <f t="shared" si="2"/>
        <v>4</v>
      </c>
      <c r="D52" s="63"/>
      <c r="E52" s="63"/>
      <c r="F52" s="63"/>
      <c r="G52" s="82">
        <f>'о деятельности'!C20</f>
        <v>4</v>
      </c>
    </row>
    <row r="53" spans="1:7" ht="39">
      <c r="A53" s="68" t="s">
        <v>415</v>
      </c>
      <c r="B53" s="59">
        <v>9</v>
      </c>
      <c r="C53" s="78">
        <f t="shared" si="2"/>
        <v>0</v>
      </c>
      <c r="D53" s="63"/>
      <c r="E53" s="63"/>
      <c r="F53" s="63"/>
      <c r="G53" s="82">
        <f>'о деятельности'!C21</f>
        <v>0</v>
      </c>
    </row>
    <row r="54" spans="1:7" ht="15">
      <c r="A54" s="68" t="s">
        <v>416</v>
      </c>
      <c r="B54" s="59">
        <v>10</v>
      </c>
      <c r="C54" s="78">
        <f t="shared" si="2"/>
        <v>0</v>
      </c>
      <c r="D54" s="63"/>
      <c r="E54" s="63"/>
      <c r="F54" s="63"/>
      <c r="G54" s="82">
        <f>'о деятельности'!C22</f>
        <v>0</v>
      </c>
    </row>
    <row r="55" spans="1:7" ht="39">
      <c r="A55" s="68" t="s">
        <v>417</v>
      </c>
      <c r="B55" s="59">
        <v>11</v>
      </c>
      <c r="C55" s="78">
        <f t="shared" si="2"/>
        <v>356</v>
      </c>
      <c r="D55" s="78">
        <f>D57+D58</f>
        <v>0</v>
      </c>
      <c r="E55" s="78">
        <f>E57+E58</f>
        <v>0</v>
      </c>
      <c r="F55" s="78">
        <f>F57+F58</f>
        <v>0</v>
      </c>
      <c r="G55" s="78">
        <f>G57+G58</f>
        <v>356</v>
      </c>
    </row>
    <row r="56" spans="1:7" ht="15">
      <c r="A56" s="68" t="s">
        <v>429</v>
      </c>
      <c r="B56" s="59"/>
      <c r="C56" s="79"/>
      <c r="D56" s="63"/>
      <c r="E56" s="63"/>
      <c r="F56" s="63"/>
      <c r="G56" s="63"/>
    </row>
    <row r="57" spans="1:7" ht="15">
      <c r="A57" s="68" t="s">
        <v>430</v>
      </c>
      <c r="B57" s="59">
        <v>12</v>
      </c>
      <c r="C57" s="78">
        <f t="shared" si="2"/>
        <v>81</v>
      </c>
      <c r="D57" s="63"/>
      <c r="E57" s="63"/>
      <c r="F57" s="63"/>
      <c r="G57" s="63">
        <v>81</v>
      </c>
    </row>
    <row r="58" spans="1:7" ht="15">
      <c r="A58" s="68" t="s">
        <v>431</v>
      </c>
      <c r="B58" s="59">
        <v>13</v>
      </c>
      <c r="C58" s="78">
        <f t="shared" si="2"/>
        <v>275</v>
      </c>
      <c r="D58" s="63"/>
      <c r="E58" s="63"/>
      <c r="F58" s="63"/>
      <c r="G58" s="63">
        <v>275</v>
      </c>
    </row>
    <row r="59" spans="1:7" ht="15">
      <c r="A59" s="68" t="s">
        <v>432</v>
      </c>
      <c r="B59" s="59">
        <v>14</v>
      </c>
      <c r="C59" s="78">
        <f t="shared" si="2"/>
        <v>0</v>
      </c>
      <c r="D59" s="63"/>
      <c r="E59" s="63"/>
      <c r="F59" s="63"/>
      <c r="G59" s="63"/>
    </row>
    <row r="60" spans="1:7" ht="26.25">
      <c r="A60" s="68" t="s">
        <v>433</v>
      </c>
      <c r="B60" s="59">
        <v>15</v>
      </c>
      <c r="C60" s="78">
        <f t="shared" si="2"/>
        <v>0</v>
      </c>
      <c r="D60" s="63"/>
      <c r="E60" s="63"/>
      <c r="F60" s="63"/>
      <c r="G60" s="63"/>
    </row>
    <row r="61" spans="1:7" ht="15">
      <c r="A61" s="68" t="s">
        <v>434</v>
      </c>
      <c r="B61" s="59">
        <v>16</v>
      </c>
      <c r="C61" s="78">
        <f t="shared" si="2"/>
        <v>22</v>
      </c>
      <c r="D61" s="63"/>
      <c r="E61" s="63"/>
      <c r="F61" s="63"/>
      <c r="G61" s="63">
        <v>22</v>
      </c>
    </row>
    <row r="62" s="81" customFormat="1" ht="15"/>
    <row r="63" s="81" customFormat="1" ht="15"/>
    <row r="64" s="81" customFormat="1" ht="15"/>
    <row r="65" spans="1:15" s="81" customFormat="1" ht="29.25" customHeight="1" hidden="1">
      <c r="A65" s="733" t="s">
        <v>435</v>
      </c>
      <c r="B65" s="733"/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</row>
    <row r="66" s="81" customFormat="1" ht="6.75" customHeight="1" hidden="1"/>
    <row r="67" spans="1:15" s="81" customFormat="1" ht="14.25" customHeight="1" hidden="1">
      <c r="A67" s="734" t="s">
        <v>89</v>
      </c>
      <c r="B67" s="735" t="s">
        <v>399</v>
      </c>
      <c r="C67" s="738" t="s">
        <v>436</v>
      </c>
      <c r="D67" s="739" t="s">
        <v>401</v>
      </c>
      <c r="E67" s="739"/>
      <c r="F67" s="739"/>
      <c r="G67" s="739"/>
      <c r="H67" s="739"/>
      <c r="I67" s="739"/>
      <c r="J67" s="739"/>
      <c r="K67" s="739"/>
      <c r="L67" s="739"/>
      <c r="M67" s="739"/>
      <c r="N67" s="739"/>
      <c r="O67" s="739"/>
    </row>
    <row r="68" spans="1:15" s="81" customFormat="1" ht="29.25" customHeight="1" hidden="1">
      <c r="A68" s="734"/>
      <c r="B68" s="736"/>
      <c r="C68" s="738"/>
      <c r="D68" s="726" t="s">
        <v>437</v>
      </c>
      <c r="E68" s="427" t="s">
        <v>103</v>
      </c>
      <c r="F68" s="726" t="s">
        <v>438</v>
      </c>
      <c r="G68" s="726" t="s">
        <v>439</v>
      </c>
      <c r="H68" s="427" t="s">
        <v>103</v>
      </c>
      <c r="I68" s="726" t="s">
        <v>440</v>
      </c>
      <c r="J68" s="726" t="s">
        <v>441</v>
      </c>
      <c r="K68" s="726" t="s">
        <v>442</v>
      </c>
      <c r="L68" s="726" t="s">
        <v>443</v>
      </c>
      <c r="M68" s="726" t="s">
        <v>444</v>
      </c>
      <c r="N68" s="726" t="s">
        <v>445</v>
      </c>
      <c r="O68" s="726" t="s">
        <v>446</v>
      </c>
    </row>
    <row r="69" spans="1:15" s="81" customFormat="1" ht="213" customHeight="1" hidden="1">
      <c r="A69" s="734"/>
      <c r="B69" s="737"/>
      <c r="C69" s="738"/>
      <c r="D69" s="726"/>
      <c r="E69" s="427" t="s">
        <v>447</v>
      </c>
      <c r="F69" s="726"/>
      <c r="G69" s="726"/>
      <c r="H69" s="427" t="s">
        <v>448</v>
      </c>
      <c r="I69" s="726"/>
      <c r="J69" s="726"/>
      <c r="K69" s="726"/>
      <c r="L69" s="726"/>
      <c r="M69" s="726"/>
      <c r="N69" s="726"/>
      <c r="O69" s="726"/>
    </row>
    <row r="70" spans="1:17" s="81" customFormat="1" ht="15" hidden="1">
      <c r="A70" s="428">
        <v>1</v>
      </c>
      <c r="B70" s="428">
        <v>2</v>
      </c>
      <c r="C70" s="428">
        <v>3</v>
      </c>
      <c r="D70" s="428">
        <v>4</v>
      </c>
      <c r="E70" s="428">
        <v>5</v>
      </c>
      <c r="F70" s="428">
        <v>6</v>
      </c>
      <c r="G70" s="428">
        <v>7</v>
      </c>
      <c r="H70" s="428">
        <v>8</v>
      </c>
      <c r="I70" s="428">
        <v>9</v>
      </c>
      <c r="J70" s="428">
        <v>10</v>
      </c>
      <c r="K70" s="428">
        <v>11</v>
      </c>
      <c r="L70" s="428">
        <v>12</v>
      </c>
      <c r="M70" s="428">
        <v>13</v>
      </c>
      <c r="N70" s="429">
        <v>14</v>
      </c>
      <c r="O70" s="429">
        <v>15</v>
      </c>
      <c r="P70" s="430"/>
      <c r="Q70" s="430"/>
    </row>
    <row r="71" spans="1:17" s="81" customFormat="1" ht="15" hidden="1">
      <c r="A71" s="431" t="s">
        <v>406</v>
      </c>
      <c r="B71" s="432">
        <v>1</v>
      </c>
      <c r="C71" s="78">
        <f>D71+F71+G71+I71+J71+K71+L71+M71+N71+O71</f>
        <v>15</v>
      </c>
      <c r="D71" s="433">
        <v>1</v>
      </c>
      <c r="E71" s="433">
        <v>1</v>
      </c>
      <c r="F71" s="433"/>
      <c r="G71" s="433">
        <v>5</v>
      </c>
      <c r="H71" s="433">
        <v>5</v>
      </c>
      <c r="I71" s="433"/>
      <c r="J71" s="433"/>
      <c r="K71" s="433"/>
      <c r="L71" s="433"/>
      <c r="M71" s="433"/>
      <c r="N71" s="433"/>
      <c r="O71" s="433">
        <v>9</v>
      </c>
      <c r="P71" s="430"/>
      <c r="Q71" s="430"/>
    </row>
    <row r="72" spans="1:17" s="81" customFormat="1" ht="26.25" hidden="1">
      <c r="A72" s="434" t="s">
        <v>449</v>
      </c>
      <c r="B72" s="432">
        <v>2</v>
      </c>
      <c r="C72" s="78">
        <f aca="true" t="shared" si="3" ref="C72:C121">D72+F72+G72+I72+J72+K72+L72+M72+N72+O72</f>
        <v>0</v>
      </c>
      <c r="D72" s="78">
        <f>SUM(D74:D76)</f>
        <v>0</v>
      </c>
      <c r="E72" s="78">
        <f aca="true" t="shared" si="4" ref="E72:O72">SUM(E74:E76)</f>
        <v>0</v>
      </c>
      <c r="F72" s="78">
        <f t="shared" si="4"/>
        <v>0</v>
      </c>
      <c r="G72" s="78">
        <f t="shared" si="4"/>
        <v>0</v>
      </c>
      <c r="H72" s="78">
        <f t="shared" si="4"/>
        <v>0</v>
      </c>
      <c r="I72" s="78">
        <f t="shared" si="4"/>
        <v>0</v>
      </c>
      <c r="J72" s="78">
        <f t="shared" si="4"/>
        <v>0</v>
      </c>
      <c r="K72" s="78">
        <f t="shared" si="4"/>
        <v>0</v>
      </c>
      <c r="L72" s="78">
        <f t="shared" si="4"/>
        <v>0</v>
      </c>
      <c r="M72" s="78">
        <f t="shared" si="4"/>
        <v>0</v>
      </c>
      <c r="N72" s="78">
        <f t="shared" si="4"/>
        <v>0</v>
      </c>
      <c r="O72" s="78">
        <f t="shared" si="4"/>
        <v>0</v>
      </c>
      <c r="P72" s="430"/>
      <c r="Q72" s="430"/>
    </row>
    <row r="73" spans="1:17" s="81" customFormat="1" ht="15" hidden="1">
      <c r="A73" s="431" t="s">
        <v>450</v>
      </c>
      <c r="B73" s="432"/>
      <c r="C73" s="79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0"/>
      <c r="Q73" s="430"/>
    </row>
    <row r="74" spans="1:17" s="81" customFormat="1" ht="15" hidden="1">
      <c r="A74" s="431" t="s">
        <v>451</v>
      </c>
      <c r="B74" s="432">
        <v>3</v>
      </c>
      <c r="C74" s="78">
        <f t="shared" si="3"/>
        <v>0</v>
      </c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0"/>
      <c r="Q74" s="430"/>
    </row>
    <row r="75" spans="1:17" s="81" customFormat="1" ht="15" hidden="1">
      <c r="A75" s="431" t="s">
        <v>452</v>
      </c>
      <c r="B75" s="432">
        <v>4</v>
      </c>
      <c r="C75" s="78">
        <f t="shared" si="3"/>
        <v>0</v>
      </c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0"/>
      <c r="Q75" s="430"/>
    </row>
    <row r="76" spans="1:17" s="81" customFormat="1" ht="15" hidden="1">
      <c r="A76" s="431" t="s">
        <v>453</v>
      </c>
      <c r="B76" s="432">
        <v>5</v>
      </c>
      <c r="C76" s="78">
        <f t="shared" si="3"/>
        <v>0</v>
      </c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0"/>
      <c r="Q76" s="430"/>
    </row>
    <row r="77" spans="1:17" s="81" customFormat="1" ht="26.25" hidden="1">
      <c r="A77" s="434" t="s">
        <v>454</v>
      </c>
      <c r="B77" s="432">
        <v>6</v>
      </c>
      <c r="C77" s="78">
        <f t="shared" si="3"/>
        <v>0</v>
      </c>
      <c r="D77" s="78">
        <f>SUM(D79:D86)</f>
        <v>0</v>
      </c>
      <c r="E77" s="78">
        <f aca="true" t="shared" si="5" ref="E77:O77">SUM(E79:E86)</f>
        <v>0</v>
      </c>
      <c r="F77" s="78">
        <f t="shared" si="5"/>
        <v>0</v>
      </c>
      <c r="G77" s="78">
        <f t="shared" si="5"/>
        <v>0</v>
      </c>
      <c r="H77" s="78">
        <f t="shared" si="5"/>
        <v>0</v>
      </c>
      <c r="I77" s="78">
        <f t="shared" si="5"/>
        <v>0</v>
      </c>
      <c r="J77" s="78">
        <f t="shared" si="5"/>
        <v>0</v>
      </c>
      <c r="K77" s="78">
        <f t="shared" si="5"/>
        <v>0</v>
      </c>
      <c r="L77" s="78">
        <f t="shared" si="5"/>
        <v>0</v>
      </c>
      <c r="M77" s="78">
        <f t="shared" si="5"/>
        <v>0</v>
      </c>
      <c r="N77" s="78">
        <f t="shared" si="5"/>
        <v>0</v>
      </c>
      <c r="O77" s="78">
        <f t="shared" si="5"/>
        <v>0</v>
      </c>
      <c r="P77" s="430"/>
      <c r="Q77" s="430"/>
    </row>
    <row r="78" spans="1:17" s="81" customFormat="1" ht="15" hidden="1">
      <c r="A78" s="431" t="s">
        <v>450</v>
      </c>
      <c r="B78" s="432"/>
      <c r="C78" s="79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0"/>
      <c r="Q78" s="430"/>
    </row>
    <row r="79" spans="1:17" s="81" customFormat="1" ht="15" hidden="1">
      <c r="A79" s="431" t="s">
        <v>455</v>
      </c>
      <c r="B79" s="432">
        <v>7</v>
      </c>
      <c r="C79" s="78">
        <f t="shared" si="3"/>
        <v>0</v>
      </c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0"/>
      <c r="Q79" s="430"/>
    </row>
    <row r="80" spans="1:17" s="81" customFormat="1" ht="15" hidden="1">
      <c r="A80" s="435" t="s">
        <v>410</v>
      </c>
      <c r="B80" s="432">
        <v>8</v>
      </c>
      <c r="C80" s="78">
        <f t="shared" si="3"/>
        <v>0</v>
      </c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0"/>
      <c r="Q80" s="430"/>
    </row>
    <row r="81" spans="1:17" s="81" customFormat="1" ht="15" hidden="1">
      <c r="A81" s="435" t="s">
        <v>411</v>
      </c>
      <c r="B81" s="432">
        <v>9</v>
      </c>
      <c r="C81" s="78">
        <f t="shared" si="3"/>
        <v>0</v>
      </c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0"/>
      <c r="Q81" s="430"/>
    </row>
    <row r="82" spans="1:17" s="81" customFormat="1" ht="15" hidden="1">
      <c r="A82" s="435" t="s">
        <v>412</v>
      </c>
      <c r="B82" s="432">
        <v>10</v>
      </c>
      <c r="C82" s="78">
        <f t="shared" si="3"/>
        <v>0</v>
      </c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0"/>
      <c r="Q82" s="430"/>
    </row>
    <row r="83" spans="1:17" s="81" customFormat="1" ht="15" hidden="1">
      <c r="A83" s="435" t="s">
        <v>428</v>
      </c>
      <c r="B83" s="432">
        <v>11</v>
      </c>
      <c r="C83" s="78">
        <f t="shared" si="3"/>
        <v>0</v>
      </c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0"/>
      <c r="Q83" s="430"/>
    </row>
    <row r="84" spans="1:17" s="81" customFormat="1" ht="15" hidden="1">
      <c r="A84" s="431" t="s">
        <v>456</v>
      </c>
      <c r="B84" s="432">
        <v>12</v>
      </c>
      <c r="C84" s="78">
        <f t="shared" si="3"/>
        <v>0</v>
      </c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0"/>
      <c r="Q84" s="430"/>
    </row>
    <row r="85" spans="1:17" s="81" customFormat="1" ht="39" hidden="1">
      <c r="A85" s="434" t="s">
        <v>457</v>
      </c>
      <c r="B85" s="432">
        <v>13</v>
      </c>
      <c r="C85" s="78">
        <f t="shared" si="3"/>
        <v>0</v>
      </c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0"/>
      <c r="Q85" s="430"/>
    </row>
    <row r="86" spans="1:17" s="81" customFormat="1" ht="15" hidden="1">
      <c r="A86" s="431" t="s">
        <v>458</v>
      </c>
      <c r="B86" s="432">
        <v>14</v>
      </c>
      <c r="C86" s="78">
        <f t="shared" si="3"/>
        <v>0</v>
      </c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0"/>
      <c r="Q86" s="430"/>
    </row>
    <row r="87" spans="1:17" s="81" customFormat="1" ht="39" hidden="1">
      <c r="A87" s="434" t="s">
        <v>459</v>
      </c>
      <c r="B87" s="432">
        <v>15</v>
      </c>
      <c r="C87" s="78">
        <f t="shared" si="3"/>
        <v>0</v>
      </c>
      <c r="D87" s="78">
        <f>D89+D103</f>
        <v>0</v>
      </c>
      <c r="E87" s="78">
        <f aca="true" t="shared" si="6" ref="E87:O87">E89+E103</f>
        <v>0</v>
      </c>
      <c r="F87" s="78">
        <f t="shared" si="6"/>
        <v>0</v>
      </c>
      <c r="G87" s="78">
        <f t="shared" si="6"/>
        <v>0</v>
      </c>
      <c r="H87" s="78">
        <f t="shared" si="6"/>
        <v>0</v>
      </c>
      <c r="I87" s="78">
        <f t="shared" si="6"/>
        <v>0</v>
      </c>
      <c r="J87" s="78">
        <f t="shared" si="6"/>
        <v>0</v>
      </c>
      <c r="K87" s="78">
        <f t="shared" si="6"/>
        <v>0</v>
      </c>
      <c r="L87" s="78">
        <f t="shared" si="6"/>
        <v>0</v>
      </c>
      <c r="M87" s="78">
        <f t="shared" si="6"/>
        <v>0</v>
      </c>
      <c r="N87" s="78">
        <f t="shared" si="6"/>
        <v>0</v>
      </c>
      <c r="O87" s="78">
        <f t="shared" si="6"/>
        <v>0</v>
      </c>
      <c r="P87" s="430"/>
      <c r="Q87" s="430"/>
    </row>
    <row r="88" spans="1:17" s="81" customFormat="1" ht="15" hidden="1">
      <c r="A88" s="431" t="s">
        <v>460</v>
      </c>
      <c r="B88" s="432"/>
      <c r="C88" s="79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0"/>
      <c r="Q88" s="430"/>
    </row>
    <row r="89" spans="1:17" s="81" customFormat="1" ht="15" hidden="1">
      <c r="A89" s="431" t="s">
        <v>461</v>
      </c>
      <c r="B89" s="432">
        <v>16</v>
      </c>
      <c r="C89" s="78">
        <f t="shared" si="3"/>
        <v>0</v>
      </c>
      <c r="D89" s="78">
        <f>SUM(D91:D102)</f>
        <v>0</v>
      </c>
      <c r="E89" s="78">
        <f aca="true" t="shared" si="7" ref="E89:O89">SUM(E91:E102)</f>
        <v>0</v>
      </c>
      <c r="F89" s="78">
        <f t="shared" si="7"/>
        <v>0</v>
      </c>
      <c r="G89" s="78">
        <f t="shared" si="7"/>
        <v>0</v>
      </c>
      <c r="H89" s="78">
        <f t="shared" si="7"/>
        <v>0</v>
      </c>
      <c r="I89" s="78">
        <f t="shared" si="7"/>
        <v>0</v>
      </c>
      <c r="J89" s="78">
        <f t="shared" si="7"/>
        <v>0</v>
      </c>
      <c r="K89" s="78">
        <f t="shared" si="7"/>
        <v>0</v>
      </c>
      <c r="L89" s="78">
        <f t="shared" si="7"/>
        <v>0</v>
      </c>
      <c r="M89" s="78">
        <f t="shared" si="7"/>
        <v>0</v>
      </c>
      <c r="N89" s="78">
        <f t="shared" si="7"/>
        <v>0</v>
      </c>
      <c r="O89" s="78">
        <f t="shared" si="7"/>
        <v>0</v>
      </c>
      <c r="P89" s="430"/>
      <c r="Q89" s="430"/>
    </row>
    <row r="90" spans="1:17" s="81" customFormat="1" ht="15" hidden="1">
      <c r="A90" s="431" t="s">
        <v>462</v>
      </c>
      <c r="B90" s="432"/>
      <c r="C90" s="79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0"/>
      <c r="Q90" s="430"/>
    </row>
    <row r="91" spans="1:17" s="81" customFormat="1" ht="15" hidden="1">
      <c r="A91" s="434" t="s">
        <v>463</v>
      </c>
      <c r="B91" s="432">
        <v>17</v>
      </c>
      <c r="C91" s="78">
        <f t="shared" si="3"/>
        <v>0</v>
      </c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0"/>
      <c r="Q91" s="430"/>
    </row>
    <row r="92" spans="1:17" s="81" customFormat="1" ht="15" hidden="1">
      <c r="A92" s="434" t="s">
        <v>464</v>
      </c>
      <c r="B92" s="432">
        <v>18</v>
      </c>
      <c r="C92" s="78">
        <f t="shared" si="3"/>
        <v>0</v>
      </c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0"/>
      <c r="Q92" s="430"/>
    </row>
    <row r="93" spans="1:17" s="81" customFormat="1" ht="15" hidden="1">
      <c r="A93" s="434" t="s">
        <v>465</v>
      </c>
      <c r="B93" s="432">
        <v>19</v>
      </c>
      <c r="C93" s="78">
        <f t="shared" si="3"/>
        <v>0</v>
      </c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0"/>
      <c r="Q93" s="430"/>
    </row>
    <row r="94" spans="1:17" s="81" customFormat="1" ht="15" hidden="1">
      <c r="A94" s="434" t="s">
        <v>466</v>
      </c>
      <c r="B94" s="432">
        <v>20</v>
      </c>
      <c r="C94" s="78">
        <f t="shared" si="3"/>
        <v>0</v>
      </c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0"/>
      <c r="Q94" s="430"/>
    </row>
    <row r="95" spans="1:17" s="81" customFormat="1" ht="15" hidden="1">
      <c r="A95" s="434" t="s">
        <v>467</v>
      </c>
      <c r="B95" s="432">
        <v>21</v>
      </c>
      <c r="C95" s="78">
        <f t="shared" si="3"/>
        <v>0</v>
      </c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0"/>
      <c r="Q95" s="430"/>
    </row>
    <row r="96" spans="1:17" s="81" customFormat="1" ht="15" hidden="1">
      <c r="A96" s="434" t="s">
        <v>468</v>
      </c>
      <c r="B96" s="432">
        <v>22</v>
      </c>
      <c r="C96" s="78">
        <f t="shared" si="3"/>
        <v>0</v>
      </c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0"/>
      <c r="Q96" s="430"/>
    </row>
    <row r="97" spans="1:17" s="81" customFormat="1" ht="15" hidden="1">
      <c r="A97" s="434" t="s">
        <v>469</v>
      </c>
      <c r="B97" s="432">
        <v>23</v>
      </c>
      <c r="C97" s="78">
        <f t="shared" si="3"/>
        <v>0</v>
      </c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0"/>
      <c r="Q97" s="430"/>
    </row>
    <row r="98" spans="1:17" s="81" customFormat="1" ht="15" hidden="1">
      <c r="A98" s="434" t="s">
        <v>470</v>
      </c>
      <c r="B98" s="432">
        <v>24</v>
      </c>
      <c r="C98" s="78">
        <f t="shared" si="3"/>
        <v>0</v>
      </c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0"/>
      <c r="Q98" s="430"/>
    </row>
    <row r="99" spans="1:17" s="81" customFormat="1" ht="15" hidden="1">
      <c r="A99" s="434" t="s">
        <v>471</v>
      </c>
      <c r="B99" s="432">
        <v>25</v>
      </c>
      <c r="C99" s="78">
        <f t="shared" si="3"/>
        <v>0</v>
      </c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0"/>
      <c r="Q99" s="430"/>
    </row>
    <row r="100" spans="1:17" s="81" customFormat="1" ht="15" hidden="1">
      <c r="A100" s="434" t="s">
        <v>472</v>
      </c>
      <c r="B100" s="432">
        <v>26</v>
      </c>
      <c r="C100" s="78">
        <f t="shared" si="3"/>
        <v>0</v>
      </c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0"/>
      <c r="Q100" s="430"/>
    </row>
    <row r="101" spans="1:17" s="81" customFormat="1" ht="15" hidden="1">
      <c r="A101" s="434" t="s">
        <v>473</v>
      </c>
      <c r="B101" s="432">
        <v>27</v>
      </c>
      <c r="C101" s="78">
        <f t="shared" si="3"/>
        <v>0</v>
      </c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0"/>
      <c r="Q101" s="430"/>
    </row>
    <row r="102" spans="1:17" s="81" customFormat="1" ht="15" hidden="1">
      <c r="A102" s="434" t="s">
        <v>474</v>
      </c>
      <c r="B102" s="432">
        <v>28</v>
      </c>
      <c r="C102" s="78">
        <f t="shared" si="3"/>
        <v>0</v>
      </c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0"/>
      <c r="Q102" s="430"/>
    </row>
    <row r="103" spans="1:17" s="81" customFormat="1" ht="15" hidden="1">
      <c r="A103" s="431" t="s">
        <v>475</v>
      </c>
      <c r="B103" s="432">
        <v>29</v>
      </c>
      <c r="C103" s="78">
        <f t="shared" si="3"/>
        <v>0</v>
      </c>
      <c r="D103" s="78">
        <f>SUM(D105:D116)</f>
        <v>0</v>
      </c>
      <c r="E103" s="78">
        <f aca="true" t="shared" si="8" ref="E103:O103">SUM(E105:E116)</f>
        <v>0</v>
      </c>
      <c r="F103" s="78">
        <f t="shared" si="8"/>
        <v>0</v>
      </c>
      <c r="G103" s="78">
        <f t="shared" si="8"/>
        <v>0</v>
      </c>
      <c r="H103" s="78">
        <f t="shared" si="8"/>
        <v>0</v>
      </c>
      <c r="I103" s="78">
        <f t="shared" si="8"/>
        <v>0</v>
      </c>
      <c r="J103" s="78">
        <f t="shared" si="8"/>
        <v>0</v>
      </c>
      <c r="K103" s="78">
        <f t="shared" si="8"/>
        <v>0</v>
      </c>
      <c r="L103" s="78">
        <f t="shared" si="8"/>
        <v>0</v>
      </c>
      <c r="M103" s="78">
        <f t="shared" si="8"/>
        <v>0</v>
      </c>
      <c r="N103" s="78">
        <f t="shared" si="8"/>
        <v>0</v>
      </c>
      <c r="O103" s="78">
        <f t="shared" si="8"/>
        <v>0</v>
      </c>
      <c r="P103" s="430"/>
      <c r="Q103" s="430"/>
    </row>
    <row r="104" spans="1:17" s="81" customFormat="1" ht="15" hidden="1">
      <c r="A104" s="431" t="s">
        <v>476</v>
      </c>
      <c r="B104" s="432"/>
      <c r="C104" s="79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0"/>
      <c r="Q104" s="430"/>
    </row>
    <row r="105" spans="1:17" s="81" customFormat="1" ht="15" hidden="1">
      <c r="A105" s="434" t="s">
        <v>477</v>
      </c>
      <c r="B105" s="432">
        <v>30</v>
      </c>
      <c r="C105" s="78">
        <f t="shared" si="3"/>
        <v>0</v>
      </c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0"/>
      <c r="Q105" s="430"/>
    </row>
    <row r="106" spans="1:17" s="81" customFormat="1" ht="15" hidden="1">
      <c r="A106" s="434" t="s">
        <v>464</v>
      </c>
      <c r="B106" s="432">
        <v>31</v>
      </c>
      <c r="C106" s="78">
        <f t="shared" si="3"/>
        <v>0</v>
      </c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0"/>
      <c r="Q106" s="430"/>
    </row>
    <row r="107" spans="1:17" s="81" customFormat="1" ht="15" hidden="1">
      <c r="A107" s="434" t="s">
        <v>465</v>
      </c>
      <c r="B107" s="432">
        <v>32</v>
      </c>
      <c r="C107" s="78">
        <f t="shared" si="3"/>
        <v>0</v>
      </c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0"/>
      <c r="Q107" s="430"/>
    </row>
    <row r="108" spans="1:17" s="81" customFormat="1" ht="15" hidden="1">
      <c r="A108" s="434" t="s">
        <v>466</v>
      </c>
      <c r="B108" s="432">
        <v>33</v>
      </c>
      <c r="C108" s="78">
        <f t="shared" si="3"/>
        <v>0</v>
      </c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0"/>
      <c r="Q108" s="430"/>
    </row>
    <row r="109" spans="1:17" s="81" customFormat="1" ht="15" hidden="1">
      <c r="A109" s="434" t="s">
        <v>467</v>
      </c>
      <c r="B109" s="432">
        <v>34</v>
      </c>
      <c r="C109" s="78">
        <f t="shared" si="3"/>
        <v>0</v>
      </c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0"/>
      <c r="Q109" s="430"/>
    </row>
    <row r="110" spans="1:17" s="81" customFormat="1" ht="15" hidden="1">
      <c r="A110" s="434" t="s">
        <v>468</v>
      </c>
      <c r="B110" s="432">
        <v>35</v>
      </c>
      <c r="C110" s="78">
        <f t="shared" si="3"/>
        <v>0</v>
      </c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0"/>
      <c r="Q110" s="430"/>
    </row>
    <row r="111" spans="1:17" s="81" customFormat="1" ht="15" hidden="1">
      <c r="A111" s="434" t="s">
        <v>469</v>
      </c>
      <c r="B111" s="432">
        <v>36</v>
      </c>
      <c r="C111" s="78">
        <f t="shared" si="3"/>
        <v>0</v>
      </c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0"/>
      <c r="Q111" s="430"/>
    </row>
    <row r="112" spans="1:17" s="81" customFormat="1" ht="15" hidden="1">
      <c r="A112" s="434" t="s">
        <v>470</v>
      </c>
      <c r="B112" s="432">
        <v>37</v>
      </c>
      <c r="C112" s="78">
        <f t="shared" si="3"/>
        <v>0</v>
      </c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0"/>
      <c r="Q112" s="430"/>
    </row>
    <row r="113" spans="1:17" s="81" customFormat="1" ht="15" hidden="1">
      <c r="A113" s="434" t="s">
        <v>471</v>
      </c>
      <c r="B113" s="432">
        <v>38</v>
      </c>
      <c r="C113" s="78">
        <f t="shared" si="3"/>
        <v>0</v>
      </c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0"/>
      <c r="Q113" s="430"/>
    </row>
    <row r="114" spans="1:17" s="81" customFormat="1" ht="15" hidden="1">
      <c r="A114" s="434" t="s">
        <v>472</v>
      </c>
      <c r="B114" s="432">
        <v>39</v>
      </c>
      <c r="C114" s="78">
        <f t="shared" si="3"/>
        <v>0</v>
      </c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0"/>
      <c r="Q114" s="430"/>
    </row>
    <row r="115" spans="1:17" s="81" customFormat="1" ht="15" hidden="1">
      <c r="A115" s="434" t="s">
        <v>473</v>
      </c>
      <c r="B115" s="432">
        <v>40</v>
      </c>
      <c r="C115" s="78">
        <f t="shared" si="3"/>
        <v>0</v>
      </c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0"/>
      <c r="Q115" s="430"/>
    </row>
    <row r="116" spans="1:17" s="81" customFormat="1" ht="15" hidden="1">
      <c r="A116" s="434" t="s">
        <v>474</v>
      </c>
      <c r="B116" s="432">
        <v>41</v>
      </c>
      <c r="C116" s="78">
        <f t="shared" si="3"/>
        <v>0</v>
      </c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0"/>
      <c r="Q116" s="430"/>
    </row>
    <row r="117" spans="1:17" s="81" customFormat="1" ht="26.25" hidden="1">
      <c r="A117" s="434" t="s">
        <v>478</v>
      </c>
      <c r="B117" s="432">
        <v>42</v>
      </c>
      <c r="C117" s="78">
        <f t="shared" si="3"/>
        <v>0</v>
      </c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0"/>
      <c r="Q117" s="430"/>
    </row>
    <row r="118" spans="1:17" s="81" customFormat="1" ht="26.25" hidden="1">
      <c r="A118" s="434" t="s">
        <v>479</v>
      </c>
      <c r="B118" s="432">
        <v>43</v>
      </c>
      <c r="C118" s="78">
        <f t="shared" si="3"/>
        <v>0</v>
      </c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0"/>
      <c r="Q118" s="430"/>
    </row>
    <row r="119" spans="1:17" s="81" customFormat="1" ht="26.25" hidden="1">
      <c r="A119" s="434" t="s">
        <v>480</v>
      </c>
      <c r="B119" s="432">
        <v>44</v>
      </c>
      <c r="C119" s="78">
        <f t="shared" si="3"/>
        <v>0</v>
      </c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0"/>
      <c r="Q119" s="430"/>
    </row>
    <row r="120" spans="1:17" s="81" customFormat="1" ht="26.25" hidden="1">
      <c r="A120" s="434" t="s">
        <v>481</v>
      </c>
      <c r="B120" s="432">
        <v>45</v>
      </c>
      <c r="C120" s="78">
        <f t="shared" si="3"/>
        <v>0</v>
      </c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0"/>
      <c r="Q120" s="430"/>
    </row>
    <row r="121" spans="1:17" s="81" customFormat="1" ht="64.5" hidden="1">
      <c r="A121" s="434" t="s">
        <v>482</v>
      </c>
      <c r="B121" s="432">
        <v>46</v>
      </c>
      <c r="C121" s="78">
        <f t="shared" si="3"/>
        <v>0</v>
      </c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0"/>
      <c r="Q121" s="430"/>
    </row>
    <row r="122" spans="16:17" s="81" customFormat="1" ht="15" hidden="1">
      <c r="P122" s="430"/>
      <c r="Q122" s="430"/>
    </row>
    <row r="123" spans="16:17" s="81" customFormat="1" ht="15" hidden="1">
      <c r="P123" s="430"/>
      <c r="Q123" s="430"/>
    </row>
    <row r="124" spans="16:17" s="81" customFormat="1" ht="15" hidden="1">
      <c r="P124" s="430"/>
      <c r="Q124" s="430"/>
    </row>
    <row r="125" spans="1:17" s="81" customFormat="1" ht="30.75" customHeight="1" hidden="1">
      <c r="A125" s="733" t="s">
        <v>483</v>
      </c>
      <c r="B125" s="733"/>
      <c r="C125" s="733"/>
      <c r="D125" s="733"/>
      <c r="E125" s="733"/>
      <c r="F125" s="733"/>
      <c r="G125" s="733"/>
      <c r="H125" s="733"/>
      <c r="I125" s="733"/>
      <c r="J125" s="733"/>
      <c r="K125" s="733"/>
      <c r="L125" s="733"/>
      <c r="M125" s="733"/>
      <c r="N125" s="733"/>
      <c r="O125" s="733"/>
      <c r="P125" s="430"/>
      <c r="Q125" s="430"/>
    </row>
    <row r="126" spans="16:17" s="81" customFormat="1" ht="15" hidden="1">
      <c r="P126" s="430"/>
      <c r="Q126" s="430"/>
    </row>
    <row r="127" spans="1:17" s="81" customFormat="1" ht="15" hidden="1">
      <c r="A127" s="734" t="s">
        <v>89</v>
      </c>
      <c r="B127" s="734" t="s">
        <v>484</v>
      </c>
      <c r="C127" s="740" t="s">
        <v>485</v>
      </c>
      <c r="D127" s="739" t="s">
        <v>401</v>
      </c>
      <c r="E127" s="739"/>
      <c r="F127" s="739"/>
      <c r="G127" s="739"/>
      <c r="H127" s="739"/>
      <c r="I127" s="739"/>
      <c r="J127" s="739"/>
      <c r="K127" s="739"/>
      <c r="L127" s="739"/>
      <c r="M127" s="739"/>
      <c r="N127" s="739"/>
      <c r="O127" s="739"/>
      <c r="P127" s="430"/>
      <c r="Q127" s="430"/>
    </row>
    <row r="128" spans="1:17" s="81" customFormat="1" ht="25.5" hidden="1">
      <c r="A128" s="734"/>
      <c r="B128" s="734"/>
      <c r="C128" s="740"/>
      <c r="D128" s="726" t="s">
        <v>437</v>
      </c>
      <c r="E128" s="427" t="s">
        <v>103</v>
      </c>
      <c r="F128" s="726" t="s">
        <v>438</v>
      </c>
      <c r="G128" s="726" t="s">
        <v>439</v>
      </c>
      <c r="H128" s="427" t="s">
        <v>103</v>
      </c>
      <c r="I128" s="726" t="s">
        <v>440</v>
      </c>
      <c r="J128" s="726" t="s">
        <v>441</v>
      </c>
      <c r="K128" s="726" t="s">
        <v>442</v>
      </c>
      <c r="L128" s="726" t="s">
        <v>443</v>
      </c>
      <c r="M128" s="726" t="s">
        <v>444</v>
      </c>
      <c r="N128" s="726" t="s">
        <v>445</v>
      </c>
      <c r="O128" s="726" t="s">
        <v>446</v>
      </c>
      <c r="P128" s="430"/>
      <c r="Q128" s="430"/>
    </row>
    <row r="129" spans="1:17" s="81" customFormat="1" ht="240" customHeight="1" hidden="1">
      <c r="A129" s="734"/>
      <c r="B129" s="734"/>
      <c r="C129" s="740"/>
      <c r="D129" s="726"/>
      <c r="E129" s="427" t="s">
        <v>447</v>
      </c>
      <c r="F129" s="726"/>
      <c r="G129" s="726"/>
      <c r="H129" s="427" t="s">
        <v>448</v>
      </c>
      <c r="I129" s="726"/>
      <c r="J129" s="726"/>
      <c r="K129" s="726"/>
      <c r="L129" s="726"/>
      <c r="M129" s="726"/>
      <c r="N129" s="726"/>
      <c r="O129" s="726"/>
      <c r="P129" s="430"/>
      <c r="Q129" s="430"/>
    </row>
    <row r="130" spans="1:17" s="81" customFormat="1" ht="15" hidden="1">
      <c r="A130" s="428">
        <v>1</v>
      </c>
      <c r="B130" s="428">
        <v>2</v>
      </c>
      <c r="C130" s="428">
        <v>3</v>
      </c>
      <c r="D130" s="428">
        <v>4</v>
      </c>
      <c r="E130" s="428">
        <v>5</v>
      </c>
      <c r="F130" s="428">
        <v>6</v>
      </c>
      <c r="G130" s="428">
        <v>7</v>
      </c>
      <c r="H130" s="428">
        <v>8</v>
      </c>
      <c r="I130" s="428">
        <v>9</v>
      </c>
      <c r="J130" s="428">
        <v>10</v>
      </c>
      <c r="K130" s="428">
        <v>11</v>
      </c>
      <c r="L130" s="428">
        <v>12</v>
      </c>
      <c r="M130" s="428">
        <v>13</v>
      </c>
      <c r="N130" s="429">
        <v>14</v>
      </c>
      <c r="O130" s="429">
        <v>15</v>
      </c>
      <c r="P130" s="430"/>
      <c r="Q130" s="430"/>
    </row>
    <row r="131" spans="1:17" s="81" customFormat="1" ht="15" hidden="1">
      <c r="A131" s="431" t="s">
        <v>406</v>
      </c>
      <c r="B131" s="432">
        <v>1</v>
      </c>
      <c r="C131" s="78">
        <f>D131+F131+G131+I131+J131+K131+L131+M131+N131+O131</f>
        <v>0</v>
      </c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0"/>
      <c r="Q131" s="430"/>
    </row>
    <row r="132" spans="1:17" s="81" customFormat="1" ht="26.25" hidden="1">
      <c r="A132" s="434" t="s">
        <v>449</v>
      </c>
      <c r="B132" s="432">
        <v>2</v>
      </c>
      <c r="C132" s="78">
        <f aca="true" t="shared" si="9" ref="C132:C153">D132+F132+G132+I132+J132+K132+L132+M132+N132+O132</f>
        <v>0</v>
      </c>
      <c r="D132" s="78">
        <f>SUM(D134:D136)</f>
        <v>0</v>
      </c>
      <c r="E132" s="78">
        <f aca="true" t="shared" si="10" ref="E132:O132">SUM(E134:E136)</f>
        <v>0</v>
      </c>
      <c r="F132" s="78">
        <f t="shared" si="10"/>
        <v>0</v>
      </c>
      <c r="G132" s="78">
        <f t="shared" si="10"/>
        <v>0</v>
      </c>
      <c r="H132" s="78">
        <f t="shared" si="10"/>
        <v>0</v>
      </c>
      <c r="I132" s="78">
        <f t="shared" si="10"/>
        <v>0</v>
      </c>
      <c r="J132" s="78">
        <f t="shared" si="10"/>
        <v>0</v>
      </c>
      <c r="K132" s="78">
        <f t="shared" si="10"/>
        <v>0</v>
      </c>
      <c r="L132" s="78">
        <f t="shared" si="10"/>
        <v>0</v>
      </c>
      <c r="M132" s="78">
        <f t="shared" si="10"/>
        <v>0</v>
      </c>
      <c r="N132" s="78">
        <f t="shared" si="10"/>
        <v>0</v>
      </c>
      <c r="O132" s="78">
        <f t="shared" si="10"/>
        <v>0</v>
      </c>
      <c r="P132" s="430"/>
      <c r="Q132" s="430"/>
    </row>
    <row r="133" spans="1:15" s="81" customFormat="1" ht="15" hidden="1">
      <c r="A133" s="431" t="s">
        <v>450</v>
      </c>
      <c r="B133" s="432"/>
      <c r="C133" s="79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</row>
    <row r="134" spans="1:15" s="81" customFormat="1" ht="15" hidden="1">
      <c r="A134" s="431" t="s">
        <v>451</v>
      </c>
      <c r="B134" s="432">
        <v>3</v>
      </c>
      <c r="C134" s="78">
        <f t="shared" si="9"/>
        <v>0</v>
      </c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</row>
    <row r="135" spans="1:15" s="81" customFormat="1" ht="15" hidden="1">
      <c r="A135" s="431" t="s">
        <v>452</v>
      </c>
      <c r="B135" s="432">
        <v>4</v>
      </c>
      <c r="C135" s="78">
        <f t="shared" si="9"/>
        <v>0</v>
      </c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</row>
    <row r="136" spans="1:15" s="81" customFormat="1" ht="15" hidden="1">
      <c r="A136" s="431" t="s">
        <v>453</v>
      </c>
      <c r="B136" s="432">
        <v>5</v>
      </c>
      <c r="C136" s="78">
        <f t="shared" si="9"/>
        <v>0</v>
      </c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</row>
    <row r="137" spans="1:15" s="81" customFormat="1" ht="15" hidden="1">
      <c r="A137" s="436" t="s">
        <v>434</v>
      </c>
      <c r="B137" s="432">
        <v>6</v>
      </c>
      <c r="C137" s="78">
        <f t="shared" si="9"/>
        <v>0</v>
      </c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</row>
    <row r="138" spans="1:15" s="81" customFormat="1" ht="26.25" hidden="1">
      <c r="A138" s="434" t="s">
        <v>486</v>
      </c>
      <c r="B138" s="432">
        <v>7</v>
      </c>
      <c r="C138" s="78">
        <f t="shared" si="9"/>
        <v>0</v>
      </c>
      <c r="D138" s="78">
        <f>SUM(D140:D147)</f>
        <v>0</v>
      </c>
      <c r="E138" s="78">
        <f aca="true" t="shared" si="11" ref="E138:O138">SUM(E140:E147)</f>
        <v>0</v>
      </c>
      <c r="F138" s="78">
        <f t="shared" si="11"/>
        <v>0</v>
      </c>
      <c r="G138" s="78">
        <f t="shared" si="11"/>
        <v>0</v>
      </c>
      <c r="H138" s="78">
        <f t="shared" si="11"/>
        <v>0</v>
      </c>
      <c r="I138" s="78">
        <f t="shared" si="11"/>
        <v>0</v>
      </c>
      <c r="J138" s="78">
        <f t="shared" si="11"/>
        <v>0</v>
      </c>
      <c r="K138" s="78">
        <f t="shared" si="11"/>
        <v>0</v>
      </c>
      <c r="L138" s="78">
        <f t="shared" si="11"/>
        <v>0</v>
      </c>
      <c r="M138" s="78">
        <f t="shared" si="11"/>
        <v>0</v>
      </c>
      <c r="N138" s="78">
        <f t="shared" si="11"/>
        <v>0</v>
      </c>
      <c r="O138" s="78">
        <f t="shared" si="11"/>
        <v>0</v>
      </c>
    </row>
    <row r="139" spans="1:15" s="81" customFormat="1" ht="15" hidden="1">
      <c r="A139" s="431" t="s">
        <v>450</v>
      </c>
      <c r="B139" s="432"/>
      <c r="C139" s="79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</row>
    <row r="140" spans="1:15" s="81" customFormat="1" ht="15" hidden="1">
      <c r="A140" s="431" t="s">
        <v>455</v>
      </c>
      <c r="B140" s="432">
        <v>8</v>
      </c>
      <c r="C140" s="78">
        <f t="shared" si="9"/>
        <v>0</v>
      </c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</row>
    <row r="141" spans="1:15" s="81" customFormat="1" ht="15" hidden="1">
      <c r="A141" s="435" t="s">
        <v>410</v>
      </c>
      <c r="B141" s="432">
        <v>9</v>
      </c>
      <c r="C141" s="78">
        <f t="shared" si="9"/>
        <v>0</v>
      </c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</row>
    <row r="142" spans="1:15" s="81" customFormat="1" ht="15" hidden="1">
      <c r="A142" s="435" t="s">
        <v>411</v>
      </c>
      <c r="B142" s="432">
        <v>10</v>
      </c>
      <c r="C142" s="78">
        <f t="shared" si="9"/>
        <v>0</v>
      </c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</row>
    <row r="143" spans="1:15" s="81" customFormat="1" ht="15" hidden="1">
      <c r="A143" s="435" t="s">
        <v>412</v>
      </c>
      <c r="B143" s="432">
        <v>11</v>
      </c>
      <c r="C143" s="78">
        <f t="shared" si="9"/>
        <v>0</v>
      </c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</row>
    <row r="144" spans="1:15" s="81" customFormat="1" ht="15" hidden="1">
      <c r="A144" s="435" t="s">
        <v>428</v>
      </c>
      <c r="B144" s="432">
        <v>12</v>
      </c>
      <c r="C144" s="78">
        <f t="shared" si="9"/>
        <v>0</v>
      </c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</row>
    <row r="145" spans="1:15" s="81" customFormat="1" ht="15" hidden="1">
      <c r="A145" s="431" t="s">
        <v>456</v>
      </c>
      <c r="B145" s="432">
        <v>13</v>
      </c>
      <c r="C145" s="78">
        <f t="shared" si="9"/>
        <v>0</v>
      </c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</row>
    <row r="146" spans="1:15" s="81" customFormat="1" ht="39" hidden="1">
      <c r="A146" s="434" t="s">
        <v>457</v>
      </c>
      <c r="B146" s="432">
        <v>14</v>
      </c>
      <c r="C146" s="78">
        <f t="shared" si="9"/>
        <v>0</v>
      </c>
      <c r="D146" s="433"/>
      <c r="E146" s="433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</row>
    <row r="147" spans="1:15" s="81" customFormat="1" ht="15" hidden="1">
      <c r="A147" s="431" t="s">
        <v>458</v>
      </c>
      <c r="B147" s="432">
        <v>15</v>
      </c>
      <c r="C147" s="78">
        <f t="shared" si="9"/>
        <v>0</v>
      </c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</row>
    <row r="148" spans="1:15" s="81" customFormat="1" ht="39" hidden="1">
      <c r="A148" s="434" t="s">
        <v>487</v>
      </c>
      <c r="B148" s="432">
        <v>16</v>
      </c>
      <c r="C148" s="78">
        <f t="shared" si="9"/>
        <v>0</v>
      </c>
      <c r="D148" s="78">
        <f>D150+D151</f>
        <v>0</v>
      </c>
      <c r="E148" s="78">
        <f aca="true" t="shared" si="12" ref="E148:O148">E150+E151</f>
        <v>0</v>
      </c>
      <c r="F148" s="78">
        <f t="shared" si="12"/>
        <v>0</v>
      </c>
      <c r="G148" s="78">
        <f t="shared" si="12"/>
        <v>0</v>
      </c>
      <c r="H148" s="78">
        <f t="shared" si="12"/>
        <v>0</v>
      </c>
      <c r="I148" s="78">
        <f t="shared" si="12"/>
        <v>0</v>
      </c>
      <c r="J148" s="78">
        <f t="shared" si="12"/>
        <v>0</v>
      </c>
      <c r="K148" s="78">
        <f t="shared" si="12"/>
        <v>0</v>
      </c>
      <c r="L148" s="78">
        <f t="shared" si="12"/>
        <v>0</v>
      </c>
      <c r="M148" s="78">
        <f t="shared" si="12"/>
        <v>0</v>
      </c>
      <c r="N148" s="78">
        <f t="shared" si="12"/>
        <v>0</v>
      </c>
      <c r="O148" s="78">
        <f t="shared" si="12"/>
        <v>0</v>
      </c>
    </row>
    <row r="149" spans="1:15" s="81" customFormat="1" ht="15" hidden="1">
      <c r="A149" s="431" t="s">
        <v>460</v>
      </c>
      <c r="B149" s="432"/>
      <c r="C149" s="79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</row>
    <row r="150" spans="1:15" s="81" customFormat="1" ht="15" hidden="1">
      <c r="A150" s="431" t="s">
        <v>430</v>
      </c>
      <c r="B150" s="432">
        <v>17</v>
      </c>
      <c r="C150" s="78">
        <f t="shared" si="9"/>
        <v>0</v>
      </c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</row>
    <row r="151" spans="1:15" s="81" customFormat="1" ht="15" hidden="1">
      <c r="A151" s="431" t="s">
        <v>488</v>
      </c>
      <c r="B151" s="432">
        <v>18</v>
      </c>
      <c r="C151" s="78">
        <f t="shared" si="9"/>
        <v>0</v>
      </c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</row>
    <row r="152" spans="1:15" s="81" customFormat="1" ht="26.25" hidden="1">
      <c r="A152" s="434" t="s">
        <v>489</v>
      </c>
      <c r="B152" s="432">
        <v>19</v>
      </c>
      <c r="C152" s="78">
        <f t="shared" si="9"/>
        <v>0</v>
      </c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</row>
    <row r="153" spans="1:15" s="81" customFormat="1" ht="26.25" hidden="1">
      <c r="A153" s="434" t="s">
        <v>490</v>
      </c>
      <c r="B153" s="432">
        <v>20</v>
      </c>
      <c r="C153" s="78">
        <f t="shared" si="9"/>
        <v>0</v>
      </c>
      <c r="D153" s="433"/>
      <c r="E153" s="433"/>
      <c r="F153" s="433"/>
      <c r="G153" s="433"/>
      <c r="H153" s="433"/>
      <c r="I153" s="433"/>
      <c r="J153" s="433"/>
      <c r="K153" s="433"/>
      <c r="L153" s="433"/>
      <c r="M153" s="433"/>
      <c r="N153" s="433"/>
      <c r="O153" s="433"/>
    </row>
    <row r="154" s="81" customFormat="1" ht="15" hidden="1"/>
    <row r="155" s="81" customFormat="1" ht="15" hidden="1"/>
    <row r="156" s="81" customFormat="1" ht="15" hidden="1"/>
    <row r="157" spans="1:15" s="81" customFormat="1" ht="62.25" customHeight="1" hidden="1">
      <c r="A157" s="725" t="s">
        <v>491</v>
      </c>
      <c r="B157" s="725"/>
      <c r="C157" s="725"/>
      <c r="D157" s="725"/>
      <c r="E157" s="725"/>
      <c r="F157" s="725"/>
      <c r="G157" s="725"/>
      <c r="H157" s="437"/>
      <c r="I157" s="437"/>
      <c r="J157" s="437"/>
      <c r="K157" s="437"/>
      <c r="L157" s="437"/>
      <c r="M157" s="437"/>
      <c r="N157" s="437"/>
      <c r="O157" s="437"/>
    </row>
    <row r="158" s="81" customFormat="1" ht="15" hidden="1"/>
    <row r="159" spans="1:7" s="81" customFormat="1" ht="18.75" customHeight="1" hidden="1">
      <c r="A159" s="726" t="s">
        <v>89</v>
      </c>
      <c r="B159" s="728" t="s">
        <v>399</v>
      </c>
      <c r="C159" s="729" t="s">
        <v>492</v>
      </c>
      <c r="D159" s="732" t="s">
        <v>103</v>
      </c>
      <c r="E159" s="726"/>
      <c r="F159" s="726"/>
      <c r="G159" s="726"/>
    </row>
    <row r="160" spans="1:7" s="81" customFormat="1" ht="15" hidden="1">
      <c r="A160" s="726"/>
      <c r="B160" s="728"/>
      <c r="C160" s="730"/>
      <c r="D160" s="732" t="s">
        <v>493</v>
      </c>
      <c r="E160" s="726" t="s">
        <v>494</v>
      </c>
      <c r="F160" s="726" t="s">
        <v>103</v>
      </c>
      <c r="G160" s="726"/>
    </row>
    <row r="161" spans="1:7" s="81" customFormat="1" ht="108.75" customHeight="1" hidden="1">
      <c r="A161" s="726"/>
      <c r="B161" s="728"/>
      <c r="C161" s="731"/>
      <c r="D161" s="732"/>
      <c r="E161" s="726"/>
      <c r="F161" s="438" t="s">
        <v>495</v>
      </c>
      <c r="G161" s="438" t="s">
        <v>405</v>
      </c>
    </row>
    <row r="162" spans="1:7" s="81" customFormat="1" ht="15" hidden="1">
      <c r="A162" s="438">
        <v>1</v>
      </c>
      <c r="B162" s="438">
        <v>2</v>
      </c>
      <c r="C162" s="439">
        <v>3</v>
      </c>
      <c r="D162" s="438">
        <v>4</v>
      </c>
      <c r="E162" s="438">
        <v>5</v>
      </c>
      <c r="F162" s="438">
        <v>6</v>
      </c>
      <c r="G162" s="438">
        <v>7</v>
      </c>
    </row>
    <row r="163" spans="1:7" s="81" customFormat="1" ht="15" hidden="1">
      <c r="A163" s="440" t="s">
        <v>406</v>
      </c>
      <c r="B163" s="441">
        <v>1</v>
      </c>
      <c r="C163" s="80">
        <f>D163+E163</f>
        <v>0</v>
      </c>
      <c r="D163" s="442"/>
      <c r="E163" s="80">
        <f>F163+G163</f>
        <v>0</v>
      </c>
      <c r="F163" s="442"/>
      <c r="G163" s="442"/>
    </row>
    <row r="164" spans="1:7" s="81" customFormat="1" ht="25.5" hidden="1">
      <c r="A164" s="440" t="s">
        <v>427</v>
      </c>
      <c r="B164" s="441">
        <v>2</v>
      </c>
      <c r="C164" s="80">
        <f aca="true" t="shared" si="13" ref="C164:C213">D164+E164</f>
        <v>0</v>
      </c>
      <c r="D164" s="442"/>
      <c r="E164" s="80">
        <f aca="true" t="shared" si="14" ref="E164:E173">F164+G164</f>
        <v>0</v>
      </c>
      <c r="F164" s="442"/>
      <c r="G164" s="442"/>
    </row>
    <row r="165" spans="1:7" s="81" customFormat="1" ht="15" hidden="1">
      <c r="A165" s="434" t="s">
        <v>408</v>
      </c>
      <c r="B165" s="441"/>
      <c r="C165" s="443"/>
      <c r="D165" s="442"/>
      <c r="E165" s="443"/>
      <c r="F165" s="442"/>
      <c r="G165" s="442"/>
    </row>
    <row r="166" spans="1:7" s="81" customFormat="1" ht="15" hidden="1">
      <c r="A166" s="435" t="s">
        <v>409</v>
      </c>
      <c r="B166" s="441">
        <v>3</v>
      </c>
      <c r="C166" s="80">
        <f t="shared" si="13"/>
        <v>0</v>
      </c>
      <c r="D166" s="442"/>
      <c r="E166" s="80">
        <f t="shared" si="14"/>
        <v>0</v>
      </c>
      <c r="F166" s="442"/>
      <c r="G166" s="442"/>
    </row>
    <row r="167" spans="1:7" s="81" customFormat="1" ht="15" hidden="1">
      <c r="A167" s="435" t="s">
        <v>410</v>
      </c>
      <c r="B167" s="441">
        <v>4</v>
      </c>
      <c r="C167" s="80">
        <f t="shared" si="13"/>
        <v>0</v>
      </c>
      <c r="D167" s="442"/>
      <c r="E167" s="80">
        <f t="shared" si="14"/>
        <v>0</v>
      </c>
      <c r="F167" s="442"/>
      <c r="G167" s="442"/>
    </row>
    <row r="168" spans="1:7" s="81" customFormat="1" ht="15" hidden="1">
      <c r="A168" s="435" t="s">
        <v>411</v>
      </c>
      <c r="B168" s="441">
        <v>5</v>
      </c>
      <c r="C168" s="80">
        <f t="shared" si="13"/>
        <v>0</v>
      </c>
      <c r="D168" s="442"/>
      <c r="E168" s="80">
        <f t="shared" si="14"/>
        <v>0</v>
      </c>
      <c r="F168" s="442"/>
      <c r="G168" s="442"/>
    </row>
    <row r="169" spans="1:7" s="81" customFormat="1" ht="15" hidden="1">
      <c r="A169" s="435" t="s">
        <v>412</v>
      </c>
      <c r="B169" s="441">
        <v>6</v>
      </c>
      <c r="C169" s="80">
        <f t="shared" si="13"/>
        <v>0</v>
      </c>
      <c r="D169" s="442"/>
      <c r="E169" s="80">
        <f t="shared" si="14"/>
        <v>0</v>
      </c>
      <c r="F169" s="442"/>
      <c r="G169" s="442"/>
    </row>
    <row r="170" spans="1:7" s="81" customFormat="1" ht="15" hidden="1">
      <c r="A170" s="435" t="s">
        <v>428</v>
      </c>
      <c r="B170" s="441">
        <v>7</v>
      </c>
      <c r="C170" s="80">
        <f t="shared" si="13"/>
        <v>0</v>
      </c>
      <c r="D170" s="442"/>
      <c r="E170" s="80">
        <f t="shared" si="14"/>
        <v>0</v>
      </c>
      <c r="F170" s="442"/>
      <c r="G170" s="442"/>
    </row>
    <row r="171" spans="1:7" s="81" customFormat="1" ht="15" hidden="1">
      <c r="A171" s="435" t="s">
        <v>414</v>
      </c>
      <c r="B171" s="441">
        <v>8</v>
      </c>
      <c r="C171" s="80">
        <f t="shared" si="13"/>
        <v>0</v>
      </c>
      <c r="D171" s="442"/>
      <c r="E171" s="80">
        <f t="shared" si="14"/>
        <v>0</v>
      </c>
      <c r="F171" s="442"/>
      <c r="G171" s="442"/>
    </row>
    <row r="172" spans="1:7" s="81" customFormat="1" ht="39" hidden="1">
      <c r="A172" s="435" t="s">
        <v>415</v>
      </c>
      <c r="B172" s="441">
        <v>9</v>
      </c>
      <c r="C172" s="80">
        <f t="shared" si="13"/>
        <v>0</v>
      </c>
      <c r="D172" s="442"/>
      <c r="E172" s="80">
        <f t="shared" si="14"/>
        <v>0</v>
      </c>
      <c r="F172" s="442"/>
      <c r="G172" s="442"/>
    </row>
    <row r="173" spans="1:7" s="81" customFormat="1" ht="15" hidden="1">
      <c r="A173" s="435" t="s">
        <v>416</v>
      </c>
      <c r="B173" s="441">
        <v>10</v>
      </c>
      <c r="C173" s="80">
        <f t="shared" si="13"/>
        <v>0</v>
      </c>
      <c r="D173" s="442"/>
      <c r="E173" s="80">
        <f t="shared" si="14"/>
        <v>0</v>
      </c>
      <c r="F173" s="442"/>
      <c r="G173" s="442"/>
    </row>
    <row r="174" spans="1:7" s="81" customFormat="1" ht="38.25" hidden="1">
      <c r="A174" s="444" t="s">
        <v>496</v>
      </c>
      <c r="B174" s="441">
        <v>11</v>
      </c>
      <c r="C174" s="80">
        <f t="shared" si="13"/>
        <v>0</v>
      </c>
      <c r="D174" s="80">
        <f>D175+D189</f>
        <v>0</v>
      </c>
      <c r="E174" s="80">
        <f>E175+E189</f>
        <v>0</v>
      </c>
      <c r="F174" s="80">
        <f>F175+F189</f>
        <v>0</v>
      </c>
      <c r="G174" s="80">
        <f>G175+G189</f>
        <v>0</v>
      </c>
    </row>
    <row r="175" spans="1:7" s="81" customFormat="1" ht="26.25" hidden="1">
      <c r="A175" s="434" t="s">
        <v>497</v>
      </c>
      <c r="B175" s="441">
        <v>12</v>
      </c>
      <c r="C175" s="80">
        <f t="shared" si="13"/>
        <v>0</v>
      </c>
      <c r="D175" s="445">
        <f>SUM(D177:D188)</f>
        <v>0</v>
      </c>
      <c r="E175" s="80">
        <f>SUM(E177:E188)</f>
        <v>0</v>
      </c>
      <c r="F175" s="445">
        <f>SUM(F177:F188)</f>
        <v>0</v>
      </c>
      <c r="G175" s="445">
        <f>SUM(G185:G188)</f>
        <v>0</v>
      </c>
    </row>
    <row r="176" spans="1:7" s="81" customFormat="1" ht="15" hidden="1">
      <c r="A176" s="434" t="s">
        <v>476</v>
      </c>
      <c r="B176" s="441"/>
      <c r="C176" s="443"/>
      <c r="D176" s="442"/>
      <c r="E176" s="443"/>
      <c r="F176" s="442"/>
      <c r="G176" s="442"/>
    </row>
    <row r="177" spans="1:7" s="81" customFormat="1" ht="15" hidden="1">
      <c r="A177" s="434" t="s">
        <v>498</v>
      </c>
      <c r="B177" s="441">
        <v>13</v>
      </c>
      <c r="C177" s="80">
        <f t="shared" si="13"/>
        <v>0</v>
      </c>
      <c r="D177" s="442"/>
      <c r="E177" s="80">
        <f>F177</f>
        <v>0</v>
      </c>
      <c r="F177" s="442"/>
      <c r="G177" s="441" t="s">
        <v>499</v>
      </c>
    </row>
    <row r="178" spans="1:7" s="81" customFormat="1" ht="15" hidden="1">
      <c r="A178" s="434" t="s">
        <v>500</v>
      </c>
      <c r="B178" s="441">
        <v>14</v>
      </c>
      <c r="C178" s="80">
        <f t="shared" si="13"/>
        <v>0</v>
      </c>
      <c r="D178" s="442"/>
      <c r="E178" s="80">
        <f aca="true" t="shared" si="15" ref="E178:E184">F178</f>
        <v>0</v>
      </c>
      <c r="F178" s="442"/>
      <c r="G178" s="441" t="s">
        <v>499</v>
      </c>
    </row>
    <row r="179" spans="1:7" s="81" customFormat="1" ht="15" hidden="1">
      <c r="A179" s="434" t="s">
        <v>501</v>
      </c>
      <c r="B179" s="441">
        <v>15</v>
      </c>
      <c r="C179" s="80">
        <f t="shared" si="13"/>
        <v>0</v>
      </c>
      <c r="D179" s="442"/>
      <c r="E179" s="80">
        <f t="shared" si="15"/>
        <v>0</v>
      </c>
      <c r="F179" s="442"/>
      <c r="G179" s="441" t="s">
        <v>499</v>
      </c>
    </row>
    <row r="180" spans="1:7" s="81" customFormat="1" ht="15" hidden="1">
      <c r="A180" s="434" t="s">
        <v>502</v>
      </c>
      <c r="B180" s="441">
        <v>16</v>
      </c>
      <c r="C180" s="80">
        <f t="shared" si="13"/>
        <v>0</v>
      </c>
      <c r="D180" s="442"/>
      <c r="E180" s="80">
        <f t="shared" si="15"/>
        <v>0</v>
      </c>
      <c r="F180" s="442"/>
      <c r="G180" s="441" t="s">
        <v>499</v>
      </c>
    </row>
    <row r="181" spans="1:7" s="81" customFormat="1" ht="15" hidden="1">
      <c r="A181" s="434" t="s">
        <v>503</v>
      </c>
      <c r="B181" s="441">
        <v>17</v>
      </c>
      <c r="C181" s="80">
        <f t="shared" si="13"/>
        <v>0</v>
      </c>
      <c r="D181" s="442"/>
      <c r="E181" s="80">
        <f t="shared" si="15"/>
        <v>0</v>
      </c>
      <c r="F181" s="442"/>
      <c r="G181" s="441" t="s">
        <v>499</v>
      </c>
    </row>
    <row r="182" spans="1:7" s="81" customFormat="1" ht="15" hidden="1">
      <c r="A182" s="434" t="s">
        <v>504</v>
      </c>
      <c r="B182" s="441">
        <v>18</v>
      </c>
      <c r="C182" s="80">
        <f t="shared" si="13"/>
        <v>0</v>
      </c>
      <c r="D182" s="442"/>
      <c r="E182" s="80">
        <f t="shared" si="15"/>
        <v>0</v>
      </c>
      <c r="F182" s="442"/>
      <c r="G182" s="441" t="s">
        <v>499</v>
      </c>
    </row>
    <row r="183" spans="1:7" s="81" customFormat="1" ht="15" hidden="1">
      <c r="A183" s="434" t="s">
        <v>505</v>
      </c>
      <c r="B183" s="441">
        <v>19</v>
      </c>
      <c r="C183" s="80">
        <f t="shared" si="13"/>
        <v>0</v>
      </c>
      <c r="D183" s="442"/>
      <c r="E183" s="80">
        <f t="shared" si="15"/>
        <v>0</v>
      </c>
      <c r="F183" s="442"/>
      <c r="G183" s="441" t="s">
        <v>499</v>
      </c>
    </row>
    <row r="184" spans="1:7" s="81" customFormat="1" ht="15" hidden="1">
      <c r="A184" s="434" t="s">
        <v>506</v>
      </c>
      <c r="B184" s="441">
        <v>20</v>
      </c>
      <c r="C184" s="80">
        <f t="shared" si="13"/>
        <v>0</v>
      </c>
      <c r="D184" s="442"/>
      <c r="E184" s="80">
        <f t="shared" si="15"/>
        <v>0</v>
      </c>
      <c r="F184" s="442"/>
      <c r="G184" s="441" t="s">
        <v>499</v>
      </c>
    </row>
    <row r="185" spans="1:7" s="81" customFormat="1" ht="15" hidden="1">
      <c r="A185" s="434" t="s">
        <v>507</v>
      </c>
      <c r="B185" s="441">
        <v>21</v>
      </c>
      <c r="C185" s="80">
        <f t="shared" si="13"/>
        <v>0</v>
      </c>
      <c r="D185" s="442"/>
      <c r="E185" s="80">
        <f>F185+G185</f>
        <v>0</v>
      </c>
      <c r="F185" s="442"/>
      <c r="G185" s="442"/>
    </row>
    <row r="186" spans="1:7" s="81" customFormat="1" ht="15" hidden="1">
      <c r="A186" s="434" t="s">
        <v>508</v>
      </c>
      <c r="B186" s="441">
        <v>22</v>
      </c>
      <c r="C186" s="80">
        <f t="shared" si="13"/>
        <v>0</v>
      </c>
      <c r="D186" s="442"/>
      <c r="E186" s="80">
        <f>F186+G186</f>
        <v>0</v>
      </c>
      <c r="F186" s="442"/>
      <c r="G186" s="442"/>
    </row>
    <row r="187" spans="1:7" s="81" customFormat="1" ht="15" hidden="1">
      <c r="A187" s="434" t="s">
        <v>509</v>
      </c>
      <c r="B187" s="441">
        <v>23</v>
      </c>
      <c r="C187" s="80">
        <f t="shared" si="13"/>
        <v>0</v>
      </c>
      <c r="D187" s="442"/>
      <c r="E187" s="80">
        <f>F187+G187</f>
        <v>0</v>
      </c>
      <c r="F187" s="442"/>
      <c r="G187" s="442"/>
    </row>
    <row r="188" spans="1:7" s="81" customFormat="1" ht="15" hidden="1">
      <c r="A188" s="434" t="s">
        <v>510</v>
      </c>
      <c r="B188" s="441">
        <v>24</v>
      </c>
      <c r="C188" s="80">
        <f t="shared" si="13"/>
        <v>0</v>
      </c>
      <c r="D188" s="442"/>
      <c r="E188" s="80">
        <f>F188+G188</f>
        <v>0</v>
      </c>
      <c r="F188" s="442"/>
      <c r="G188" s="442"/>
    </row>
    <row r="189" spans="1:7" s="81" customFormat="1" ht="15" hidden="1">
      <c r="A189" s="434" t="s">
        <v>511</v>
      </c>
      <c r="B189" s="441">
        <v>25</v>
      </c>
      <c r="C189" s="80">
        <f t="shared" si="13"/>
        <v>0</v>
      </c>
      <c r="D189" s="80">
        <f>SUM(D191:D202)</f>
        <v>0</v>
      </c>
      <c r="E189" s="80">
        <f>SUM(E191:E202)</f>
        <v>0</v>
      </c>
      <c r="F189" s="80">
        <f>SUM(F191:F202)</f>
        <v>0</v>
      </c>
      <c r="G189" s="80">
        <f>SUM(G191:G202)</f>
        <v>0</v>
      </c>
    </row>
    <row r="190" spans="1:7" s="81" customFormat="1" ht="15" hidden="1">
      <c r="A190" s="434" t="s">
        <v>476</v>
      </c>
      <c r="B190" s="441"/>
      <c r="C190" s="443"/>
      <c r="D190" s="442"/>
      <c r="E190" s="443"/>
      <c r="F190" s="442"/>
      <c r="G190" s="442"/>
    </row>
    <row r="191" spans="1:7" s="81" customFormat="1" ht="15" hidden="1">
      <c r="A191" s="434" t="s">
        <v>512</v>
      </c>
      <c r="B191" s="441">
        <v>26</v>
      </c>
      <c r="C191" s="80">
        <f t="shared" si="13"/>
        <v>0</v>
      </c>
      <c r="D191" s="442"/>
      <c r="E191" s="80">
        <f>F191</f>
        <v>0</v>
      </c>
      <c r="F191" s="442"/>
      <c r="G191" s="441" t="s">
        <v>499</v>
      </c>
    </row>
    <row r="192" spans="1:7" s="81" customFormat="1" ht="15" hidden="1">
      <c r="A192" s="434" t="s">
        <v>500</v>
      </c>
      <c r="B192" s="441">
        <v>27</v>
      </c>
      <c r="C192" s="80">
        <f t="shared" si="13"/>
        <v>0</v>
      </c>
      <c r="D192" s="442"/>
      <c r="E192" s="80">
        <f aca="true" t="shared" si="16" ref="E192:E198">F192</f>
        <v>0</v>
      </c>
      <c r="F192" s="442"/>
      <c r="G192" s="441" t="s">
        <v>499</v>
      </c>
    </row>
    <row r="193" spans="1:7" s="81" customFormat="1" ht="15" hidden="1">
      <c r="A193" s="434" t="s">
        <v>501</v>
      </c>
      <c r="B193" s="441">
        <v>28</v>
      </c>
      <c r="C193" s="80">
        <f t="shared" si="13"/>
        <v>0</v>
      </c>
      <c r="D193" s="442"/>
      <c r="E193" s="80">
        <f t="shared" si="16"/>
        <v>0</v>
      </c>
      <c r="F193" s="442"/>
      <c r="G193" s="441" t="s">
        <v>499</v>
      </c>
    </row>
    <row r="194" spans="1:7" s="81" customFormat="1" ht="15" hidden="1">
      <c r="A194" s="434" t="s">
        <v>502</v>
      </c>
      <c r="B194" s="441">
        <v>29</v>
      </c>
      <c r="C194" s="80">
        <f t="shared" si="13"/>
        <v>0</v>
      </c>
      <c r="D194" s="442"/>
      <c r="E194" s="80">
        <f t="shared" si="16"/>
        <v>0</v>
      </c>
      <c r="F194" s="442"/>
      <c r="G194" s="441" t="s">
        <v>499</v>
      </c>
    </row>
    <row r="195" spans="1:7" s="81" customFormat="1" ht="15" hidden="1">
      <c r="A195" s="434" t="s">
        <v>503</v>
      </c>
      <c r="B195" s="441">
        <v>30</v>
      </c>
      <c r="C195" s="80">
        <f t="shared" si="13"/>
        <v>0</v>
      </c>
      <c r="D195" s="442"/>
      <c r="E195" s="80">
        <f t="shared" si="16"/>
        <v>0</v>
      </c>
      <c r="F195" s="442"/>
      <c r="G195" s="441" t="s">
        <v>499</v>
      </c>
    </row>
    <row r="196" spans="1:7" s="81" customFormat="1" ht="15" hidden="1">
      <c r="A196" s="434" t="s">
        <v>504</v>
      </c>
      <c r="B196" s="441">
        <v>31</v>
      </c>
      <c r="C196" s="80">
        <f t="shared" si="13"/>
        <v>0</v>
      </c>
      <c r="D196" s="442"/>
      <c r="E196" s="80">
        <f t="shared" si="16"/>
        <v>0</v>
      </c>
      <c r="F196" s="442"/>
      <c r="G196" s="441" t="s">
        <v>499</v>
      </c>
    </row>
    <row r="197" spans="1:7" s="81" customFormat="1" ht="15" hidden="1">
      <c r="A197" s="434" t="s">
        <v>505</v>
      </c>
      <c r="B197" s="441">
        <v>32</v>
      </c>
      <c r="C197" s="80">
        <f t="shared" si="13"/>
        <v>0</v>
      </c>
      <c r="D197" s="442"/>
      <c r="E197" s="80">
        <f t="shared" si="16"/>
        <v>0</v>
      </c>
      <c r="F197" s="442"/>
      <c r="G197" s="441" t="s">
        <v>499</v>
      </c>
    </row>
    <row r="198" spans="1:7" s="81" customFormat="1" ht="15" hidden="1">
      <c r="A198" s="434" t="s">
        <v>506</v>
      </c>
      <c r="B198" s="441">
        <v>33</v>
      </c>
      <c r="C198" s="80">
        <f t="shared" si="13"/>
        <v>0</v>
      </c>
      <c r="D198" s="442"/>
      <c r="E198" s="80">
        <f t="shared" si="16"/>
        <v>0</v>
      </c>
      <c r="F198" s="442"/>
      <c r="G198" s="441" t="s">
        <v>499</v>
      </c>
    </row>
    <row r="199" spans="1:7" s="81" customFormat="1" ht="15" hidden="1">
      <c r="A199" s="434" t="s">
        <v>507</v>
      </c>
      <c r="B199" s="441">
        <v>34</v>
      </c>
      <c r="C199" s="80">
        <f t="shared" si="13"/>
        <v>0</v>
      </c>
      <c r="D199" s="442"/>
      <c r="E199" s="80">
        <f aca="true" t="shared" si="17" ref="E199:E207">F199+G199</f>
        <v>0</v>
      </c>
      <c r="F199" s="442"/>
      <c r="G199" s="442"/>
    </row>
    <row r="200" spans="1:7" s="81" customFormat="1" ht="15" hidden="1">
      <c r="A200" s="434" t="s">
        <v>508</v>
      </c>
      <c r="B200" s="441">
        <v>35</v>
      </c>
      <c r="C200" s="80">
        <f t="shared" si="13"/>
        <v>0</v>
      </c>
      <c r="D200" s="442"/>
      <c r="E200" s="80">
        <f t="shared" si="17"/>
        <v>0</v>
      </c>
      <c r="F200" s="442"/>
      <c r="G200" s="442"/>
    </row>
    <row r="201" spans="1:7" s="81" customFormat="1" ht="15" hidden="1">
      <c r="A201" s="434" t="s">
        <v>509</v>
      </c>
      <c r="B201" s="441">
        <v>36</v>
      </c>
      <c r="C201" s="80">
        <f t="shared" si="13"/>
        <v>0</v>
      </c>
      <c r="D201" s="442"/>
      <c r="E201" s="80">
        <f t="shared" si="17"/>
        <v>0</v>
      </c>
      <c r="F201" s="442"/>
      <c r="G201" s="442"/>
    </row>
    <row r="202" spans="1:7" s="81" customFormat="1" ht="15" hidden="1">
      <c r="A202" s="434" t="s">
        <v>510</v>
      </c>
      <c r="B202" s="441">
        <v>37</v>
      </c>
      <c r="C202" s="80">
        <f t="shared" si="13"/>
        <v>0</v>
      </c>
      <c r="D202" s="442"/>
      <c r="E202" s="80">
        <f t="shared" si="17"/>
        <v>0</v>
      </c>
      <c r="F202" s="442"/>
      <c r="G202" s="442"/>
    </row>
    <row r="203" spans="1:7" s="81" customFormat="1" ht="25.5" hidden="1">
      <c r="A203" s="427" t="s">
        <v>513</v>
      </c>
      <c r="B203" s="441">
        <v>38</v>
      </c>
      <c r="C203" s="80">
        <f t="shared" si="13"/>
        <v>0</v>
      </c>
      <c r="D203" s="442"/>
      <c r="E203" s="80">
        <f t="shared" si="17"/>
        <v>0</v>
      </c>
      <c r="F203" s="442"/>
      <c r="G203" s="442"/>
    </row>
    <row r="204" spans="1:7" s="81" customFormat="1" ht="25.5" hidden="1">
      <c r="A204" s="427" t="s">
        <v>514</v>
      </c>
      <c r="B204" s="441">
        <v>39</v>
      </c>
      <c r="C204" s="80">
        <f t="shared" si="13"/>
        <v>0</v>
      </c>
      <c r="D204" s="442"/>
      <c r="E204" s="80">
        <f t="shared" si="17"/>
        <v>0</v>
      </c>
      <c r="F204" s="442"/>
      <c r="G204" s="442"/>
    </row>
    <row r="205" spans="1:7" s="81" customFormat="1" ht="25.5" hidden="1">
      <c r="A205" s="427" t="s">
        <v>423</v>
      </c>
      <c r="B205" s="441">
        <v>40</v>
      </c>
      <c r="C205" s="80">
        <f t="shared" si="13"/>
        <v>0</v>
      </c>
      <c r="D205" s="442"/>
      <c r="E205" s="80">
        <f t="shared" si="17"/>
        <v>0</v>
      </c>
      <c r="F205" s="442"/>
      <c r="G205" s="442"/>
    </row>
    <row r="206" spans="1:7" s="81" customFormat="1" ht="26.25" hidden="1">
      <c r="A206" s="434" t="s">
        <v>424</v>
      </c>
      <c r="B206" s="441">
        <v>41</v>
      </c>
      <c r="C206" s="80">
        <f t="shared" si="13"/>
        <v>0</v>
      </c>
      <c r="D206" s="442"/>
      <c r="E206" s="80">
        <f t="shared" si="17"/>
        <v>0</v>
      </c>
      <c r="F206" s="442"/>
      <c r="G206" s="442"/>
    </row>
    <row r="207" spans="1:7" s="81" customFormat="1" ht="26.25" hidden="1">
      <c r="A207" s="434" t="s">
        <v>515</v>
      </c>
      <c r="B207" s="441">
        <v>42</v>
      </c>
      <c r="C207" s="80">
        <f t="shared" si="13"/>
        <v>0</v>
      </c>
      <c r="D207" s="442"/>
      <c r="E207" s="80">
        <f t="shared" si="17"/>
        <v>0</v>
      </c>
      <c r="F207" s="442"/>
      <c r="G207" s="442"/>
    </row>
    <row r="208" spans="1:7" s="81" customFormat="1" ht="26.25" hidden="1">
      <c r="A208" s="434" t="s">
        <v>516</v>
      </c>
      <c r="B208" s="441">
        <v>43</v>
      </c>
      <c r="C208" s="80">
        <f t="shared" si="13"/>
        <v>0</v>
      </c>
      <c r="D208" s="80">
        <f>SUM(D210:D213)</f>
        <v>0</v>
      </c>
      <c r="E208" s="80">
        <f>SUM(E210:E213)</f>
        <v>0</v>
      </c>
      <c r="F208" s="80">
        <f>SUM(F210:F213)</f>
        <v>0</v>
      </c>
      <c r="G208" s="80">
        <f>SUM(G210:G213)</f>
        <v>0</v>
      </c>
    </row>
    <row r="209" spans="1:7" s="81" customFormat="1" ht="15" hidden="1">
      <c r="A209" s="434" t="s">
        <v>408</v>
      </c>
      <c r="B209" s="441"/>
      <c r="C209" s="443"/>
      <c r="D209" s="442"/>
      <c r="E209" s="445"/>
      <c r="F209" s="442"/>
      <c r="G209" s="442"/>
    </row>
    <row r="210" spans="1:7" s="81" customFormat="1" ht="15" hidden="1">
      <c r="A210" s="435" t="s">
        <v>451</v>
      </c>
      <c r="B210" s="441">
        <v>44</v>
      </c>
      <c r="C210" s="80">
        <f t="shared" si="13"/>
        <v>0</v>
      </c>
      <c r="D210" s="442"/>
      <c r="E210" s="80">
        <f>F210+G210</f>
        <v>0</v>
      </c>
      <c r="F210" s="442"/>
      <c r="G210" s="442"/>
    </row>
    <row r="211" spans="1:7" s="81" customFormat="1" ht="15" hidden="1">
      <c r="A211" s="435" t="s">
        <v>452</v>
      </c>
      <c r="B211" s="441">
        <v>45</v>
      </c>
      <c r="C211" s="80">
        <f t="shared" si="13"/>
        <v>0</v>
      </c>
      <c r="D211" s="442"/>
      <c r="E211" s="80">
        <f>F211+G211</f>
        <v>0</v>
      </c>
      <c r="F211" s="442"/>
      <c r="G211" s="442"/>
    </row>
    <row r="212" spans="1:7" s="81" customFormat="1" ht="15" hidden="1">
      <c r="A212" s="435" t="s">
        <v>517</v>
      </c>
      <c r="B212" s="441">
        <v>46</v>
      </c>
      <c r="C212" s="80">
        <f t="shared" si="13"/>
        <v>0</v>
      </c>
      <c r="D212" s="442"/>
      <c r="E212" s="80">
        <f>F212+G212</f>
        <v>0</v>
      </c>
      <c r="F212" s="442"/>
      <c r="G212" s="442"/>
    </row>
    <row r="213" spans="1:7" s="81" customFormat="1" ht="15" hidden="1">
      <c r="A213" s="435" t="s">
        <v>453</v>
      </c>
      <c r="B213" s="441">
        <v>47</v>
      </c>
      <c r="C213" s="80">
        <f t="shared" si="13"/>
        <v>0</v>
      </c>
      <c r="D213" s="442"/>
      <c r="E213" s="80">
        <f>F213+G213</f>
        <v>0</v>
      </c>
      <c r="F213" s="442"/>
      <c r="G213" s="442"/>
    </row>
    <row r="214" s="81" customFormat="1" ht="15.75">
      <c r="A214" s="446"/>
    </row>
    <row r="215" s="81" customFormat="1" ht="15"/>
    <row r="216" spans="1:7" s="81" customFormat="1" ht="57" customHeight="1" hidden="1">
      <c r="A216" s="727" t="s">
        <v>518</v>
      </c>
      <c r="B216" s="727"/>
      <c r="C216" s="727"/>
      <c r="D216" s="727"/>
      <c r="E216" s="727"/>
      <c r="F216" s="727"/>
      <c r="G216" s="727"/>
    </row>
    <row r="217" s="81" customFormat="1" ht="15" hidden="1"/>
    <row r="218" spans="1:7" s="81" customFormat="1" ht="21" customHeight="1" hidden="1">
      <c r="A218" s="726" t="s">
        <v>89</v>
      </c>
      <c r="B218" s="728" t="s">
        <v>399</v>
      </c>
      <c r="C218" s="729" t="s">
        <v>492</v>
      </c>
      <c r="D218" s="732" t="s">
        <v>103</v>
      </c>
      <c r="E218" s="726"/>
      <c r="F218" s="726"/>
      <c r="G218" s="726"/>
    </row>
    <row r="219" spans="1:7" s="81" customFormat="1" ht="15" hidden="1">
      <c r="A219" s="726"/>
      <c r="B219" s="728"/>
      <c r="C219" s="730"/>
      <c r="D219" s="732" t="s">
        <v>493</v>
      </c>
      <c r="E219" s="726" t="s">
        <v>494</v>
      </c>
      <c r="F219" s="726" t="s">
        <v>103</v>
      </c>
      <c r="G219" s="726"/>
    </row>
    <row r="220" spans="1:7" s="81" customFormat="1" ht="105.75" customHeight="1" hidden="1">
      <c r="A220" s="726"/>
      <c r="B220" s="728"/>
      <c r="C220" s="731"/>
      <c r="D220" s="732"/>
      <c r="E220" s="726"/>
      <c r="F220" s="438" t="s">
        <v>495</v>
      </c>
      <c r="G220" s="438" t="s">
        <v>405</v>
      </c>
    </row>
    <row r="221" spans="1:7" s="81" customFormat="1" ht="15" hidden="1">
      <c r="A221" s="438">
        <v>1</v>
      </c>
      <c r="B221" s="438">
        <v>2</v>
      </c>
      <c r="C221" s="439">
        <v>3</v>
      </c>
      <c r="D221" s="438">
        <v>4</v>
      </c>
      <c r="E221" s="438">
        <v>5</v>
      </c>
      <c r="F221" s="438">
        <v>6</v>
      </c>
      <c r="G221" s="438">
        <v>7</v>
      </c>
    </row>
    <row r="222" spans="1:7" s="81" customFormat="1" ht="15" hidden="1">
      <c r="A222" s="447" t="s">
        <v>406</v>
      </c>
      <c r="B222" s="432">
        <v>1</v>
      </c>
      <c r="C222" s="78">
        <f>D222+E222</f>
        <v>0</v>
      </c>
      <c r="D222" s="433"/>
      <c r="E222" s="80">
        <f aca="true" t="shared" si="18" ref="E222:E242">F222+G222</f>
        <v>0</v>
      </c>
      <c r="F222" s="433"/>
      <c r="G222" s="433"/>
    </row>
    <row r="223" spans="1:7" s="81" customFormat="1" ht="30" hidden="1">
      <c r="A223" s="447" t="s">
        <v>519</v>
      </c>
      <c r="B223" s="432">
        <v>2</v>
      </c>
      <c r="C223" s="78">
        <f aca="true" t="shared" si="19" ref="C223:C242">D223+E223</f>
        <v>50069</v>
      </c>
      <c r="D223" s="78">
        <f>SUM(D225:D232)</f>
        <v>50069</v>
      </c>
      <c r="E223" s="80">
        <f t="shared" si="18"/>
        <v>0</v>
      </c>
      <c r="F223" s="78">
        <f>SUM(F225:F232)</f>
        <v>0</v>
      </c>
      <c r="G223" s="78">
        <f>SUM(G225:G232)</f>
        <v>0</v>
      </c>
    </row>
    <row r="224" spans="1:7" s="81" customFormat="1" ht="15" hidden="1">
      <c r="A224" s="447" t="s">
        <v>520</v>
      </c>
      <c r="B224" s="432"/>
      <c r="C224" s="79"/>
      <c r="D224" s="433"/>
      <c r="E224" s="443"/>
      <c r="F224" s="433"/>
      <c r="G224" s="433"/>
    </row>
    <row r="225" spans="1:7" s="81" customFormat="1" ht="15" hidden="1">
      <c r="A225" s="447" t="s">
        <v>409</v>
      </c>
      <c r="B225" s="432">
        <v>3</v>
      </c>
      <c r="C225" s="78">
        <f t="shared" si="19"/>
        <v>47672</v>
      </c>
      <c r="D225" s="82">
        <f>'о деятельности'!C15</f>
        <v>47672</v>
      </c>
      <c r="E225" s="80">
        <f t="shared" si="18"/>
        <v>0</v>
      </c>
      <c r="F225" s="433"/>
      <c r="G225" s="433"/>
    </row>
    <row r="226" spans="1:7" s="81" customFormat="1" ht="15" hidden="1">
      <c r="A226" s="447" t="s">
        <v>410</v>
      </c>
      <c r="B226" s="432">
        <v>4</v>
      </c>
      <c r="C226" s="78">
        <f t="shared" si="19"/>
        <v>2393</v>
      </c>
      <c r="D226" s="82">
        <f>'о деятельности'!C16</f>
        <v>2393</v>
      </c>
      <c r="E226" s="80">
        <f t="shared" si="18"/>
        <v>0</v>
      </c>
      <c r="F226" s="433"/>
      <c r="G226" s="433"/>
    </row>
    <row r="227" spans="1:7" s="81" customFormat="1" ht="15" hidden="1">
      <c r="A227" s="447" t="s">
        <v>411</v>
      </c>
      <c r="B227" s="432">
        <v>5</v>
      </c>
      <c r="C227" s="78">
        <f t="shared" si="19"/>
        <v>0</v>
      </c>
      <c r="D227" s="82">
        <f>'о деятельности'!C17</f>
        <v>0</v>
      </c>
      <c r="E227" s="80">
        <f t="shared" si="18"/>
        <v>0</v>
      </c>
      <c r="F227" s="433"/>
      <c r="G227" s="433"/>
    </row>
    <row r="228" spans="1:7" s="81" customFormat="1" ht="15" hidden="1">
      <c r="A228" s="447" t="s">
        <v>412</v>
      </c>
      <c r="B228" s="432">
        <v>6</v>
      </c>
      <c r="C228" s="78">
        <f t="shared" si="19"/>
        <v>0</v>
      </c>
      <c r="D228" s="82">
        <f>'о деятельности'!C18</f>
        <v>0</v>
      </c>
      <c r="E228" s="80">
        <f t="shared" si="18"/>
        <v>0</v>
      </c>
      <c r="F228" s="433"/>
      <c r="G228" s="433"/>
    </row>
    <row r="229" spans="1:7" s="81" customFormat="1" ht="15" hidden="1">
      <c r="A229" s="447" t="s">
        <v>428</v>
      </c>
      <c r="B229" s="432">
        <v>7</v>
      </c>
      <c r="C229" s="78">
        <f t="shared" si="19"/>
        <v>0</v>
      </c>
      <c r="D229" s="82">
        <f>'о деятельности'!C19</f>
        <v>0</v>
      </c>
      <c r="E229" s="80">
        <f t="shared" si="18"/>
        <v>0</v>
      </c>
      <c r="F229" s="433"/>
      <c r="G229" s="433"/>
    </row>
    <row r="230" spans="1:7" s="81" customFormat="1" ht="15" hidden="1">
      <c r="A230" s="447" t="s">
        <v>414</v>
      </c>
      <c r="B230" s="432">
        <v>8</v>
      </c>
      <c r="C230" s="78">
        <f t="shared" si="19"/>
        <v>4</v>
      </c>
      <c r="D230" s="82">
        <f>'о деятельности'!C20</f>
        <v>4</v>
      </c>
      <c r="E230" s="80">
        <f t="shared" si="18"/>
        <v>0</v>
      </c>
      <c r="F230" s="433"/>
      <c r="G230" s="433"/>
    </row>
    <row r="231" spans="1:7" s="81" customFormat="1" ht="45" hidden="1">
      <c r="A231" s="447" t="s">
        <v>415</v>
      </c>
      <c r="B231" s="432">
        <v>9</v>
      </c>
      <c r="C231" s="78">
        <f t="shared" si="19"/>
        <v>0</v>
      </c>
      <c r="D231" s="82">
        <f>'о деятельности'!C21</f>
        <v>0</v>
      </c>
      <c r="E231" s="80">
        <f t="shared" si="18"/>
        <v>0</v>
      </c>
      <c r="F231" s="433"/>
      <c r="G231" s="433"/>
    </row>
    <row r="232" spans="1:7" s="81" customFormat="1" ht="15" hidden="1">
      <c r="A232" s="447" t="s">
        <v>416</v>
      </c>
      <c r="B232" s="432">
        <v>10</v>
      </c>
      <c r="C232" s="78">
        <f t="shared" si="19"/>
        <v>0</v>
      </c>
      <c r="D232" s="82">
        <f>'о деятельности'!C22</f>
        <v>0</v>
      </c>
      <c r="E232" s="80">
        <f t="shared" si="18"/>
        <v>0</v>
      </c>
      <c r="F232" s="433"/>
      <c r="G232" s="433"/>
    </row>
    <row r="233" spans="1:7" s="81" customFormat="1" ht="45" hidden="1">
      <c r="A233" s="447" t="s">
        <v>521</v>
      </c>
      <c r="B233" s="432">
        <v>11</v>
      </c>
      <c r="C233" s="78">
        <f t="shared" si="19"/>
        <v>0</v>
      </c>
      <c r="D233" s="78">
        <f>D235+D236</f>
        <v>0</v>
      </c>
      <c r="E233" s="80">
        <f t="shared" si="18"/>
        <v>0</v>
      </c>
      <c r="F233" s="78">
        <f>F235+F236</f>
        <v>0</v>
      </c>
      <c r="G233" s="78">
        <f>G235+G236</f>
        <v>0</v>
      </c>
    </row>
    <row r="234" spans="1:7" s="81" customFormat="1" ht="15" hidden="1">
      <c r="A234" s="447" t="s">
        <v>401</v>
      </c>
      <c r="B234" s="432"/>
      <c r="C234" s="78"/>
      <c r="D234" s="433"/>
      <c r="E234" s="443"/>
      <c r="F234" s="433"/>
      <c r="G234" s="433"/>
    </row>
    <row r="235" spans="1:7" s="81" customFormat="1" ht="15" hidden="1">
      <c r="A235" s="447" t="s">
        <v>522</v>
      </c>
      <c r="B235" s="432">
        <v>12</v>
      </c>
      <c r="C235" s="78">
        <f t="shared" si="19"/>
        <v>0</v>
      </c>
      <c r="D235" s="433"/>
      <c r="E235" s="80">
        <f t="shared" si="18"/>
        <v>0</v>
      </c>
      <c r="F235" s="433"/>
      <c r="G235" s="433"/>
    </row>
    <row r="236" spans="1:7" s="81" customFormat="1" ht="15" hidden="1">
      <c r="A236" s="447" t="s">
        <v>488</v>
      </c>
      <c r="B236" s="432">
        <v>13</v>
      </c>
      <c r="C236" s="78">
        <f t="shared" si="19"/>
        <v>0</v>
      </c>
      <c r="D236" s="433"/>
      <c r="E236" s="80">
        <f t="shared" si="18"/>
        <v>0</v>
      </c>
      <c r="F236" s="433"/>
      <c r="G236" s="433"/>
    </row>
    <row r="237" spans="1:7" s="81" customFormat="1" ht="30" hidden="1">
      <c r="A237" s="447" t="s">
        <v>523</v>
      </c>
      <c r="B237" s="432">
        <v>14</v>
      </c>
      <c r="C237" s="78">
        <f t="shared" si="19"/>
        <v>0</v>
      </c>
      <c r="D237" s="78">
        <f>SUM(D239:D242)</f>
        <v>0</v>
      </c>
      <c r="E237" s="80">
        <f t="shared" si="18"/>
        <v>0</v>
      </c>
      <c r="F237" s="78">
        <f>SUM(F239:F242)</f>
        <v>0</v>
      </c>
      <c r="G237" s="78">
        <f>SUM(G239:G242)</f>
        <v>0</v>
      </c>
    </row>
    <row r="238" spans="1:7" s="81" customFormat="1" ht="15" hidden="1">
      <c r="A238" s="447" t="s">
        <v>520</v>
      </c>
      <c r="B238" s="432"/>
      <c r="C238" s="79"/>
      <c r="D238" s="433"/>
      <c r="E238" s="443"/>
      <c r="F238" s="433"/>
      <c r="G238" s="433"/>
    </row>
    <row r="239" spans="1:7" s="81" customFormat="1" ht="15" hidden="1">
      <c r="A239" s="447" t="s">
        <v>451</v>
      </c>
      <c r="B239" s="432">
        <v>15</v>
      </c>
      <c r="C239" s="78">
        <f t="shared" si="19"/>
        <v>0</v>
      </c>
      <c r="D239" s="433"/>
      <c r="E239" s="80">
        <f t="shared" si="18"/>
        <v>0</v>
      </c>
      <c r="F239" s="433"/>
      <c r="G239" s="433"/>
    </row>
    <row r="240" spans="1:7" s="81" customFormat="1" ht="15" hidden="1">
      <c r="A240" s="447" t="s">
        <v>452</v>
      </c>
      <c r="B240" s="432">
        <v>16</v>
      </c>
      <c r="C240" s="78">
        <f t="shared" si="19"/>
        <v>0</v>
      </c>
      <c r="D240" s="433"/>
      <c r="E240" s="80">
        <f t="shared" si="18"/>
        <v>0</v>
      </c>
      <c r="F240" s="433"/>
      <c r="G240" s="433"/>
    </row>
    <row r="241" spans="1:7" s="81" customFormat="1" ht="15" hidden="1">
      <c r="A241" s="447" t="s">
        <v>517</v>
      </c>
      <c r="B241" s="432">
        <v>17</v>
      </c>
      <c r="C241" s="78">
        <f t="shared" si="19"/>
        <v>0</v>
      </c>
      <c r="D241" s="433"/>
      <c r="E241" s="80">
        <f t="shared" si="18"/>
        <v>0</v>
      </c>
      <c r="F241" s="433"/>
      <c r="G241" s="433"/>
    </row>
    <row r="242" spans="1:7" s="81" customFormat="1" ht="15" hidden="1">
      <c r="A242" s="447" t="s">
        <v>453</v>
      </c>
      <c r="B242" s="432">
        <v>18</v>
      </c>
      <c r="C242" s="78">
        <f t="shared" si="19"/>
        <v>0</v>
      </c>
      <c r="D242" s="433"/>
      <c r="E242" s="80">
        <f t="shared" si="18"/>
        <v>0</v>
      </c>
      <c r="F242" s="433"/>
      <c r="G242" s="433"/>
    </row>
    <row r="243" s="81" customFormat="1" ht="15"/>
    <row r="244" s="81" customFormat="1" ht="15"/>
    <row r="245" s="81" customFormat="1" ht="15"/>
    <row r="246" spans="1:3" ht="53.25" customHeight="1">
      <c r="A246" s="722" t="s">
        <v>524</v>
      </c>
      <c r="B246" s="722"/>
      <c r="C246" s="722"/>
    </row>
    <row r="248" spans="1:3" ht="30">
      <c r="A248" s="70" t="s">
        <v>89</v>
      </c>
      <c r="B248" s="70" t="s">
        <v>525</v>
      </c>
      <c r="C248" s="71" t="s">
        <v>526</v>
      </c>
    </row>
    <row r="249" spans="1:3" ht="15">
      <c r="A249" s="69">
        <v>1</v>
      </c>
      <c r="B249" s="69">
        <v>2</v>
      </c>
      <c r="C249" s="69">
        <v>3</v>
      </c>
    </row>
    <row r="250" spans="1:3" ht="15">
      <c r="A250" s="56" t="s">
        <v>527</v>
      </c>
      <c r="B250" s="59">
        <v>1</v>
      </c>
      <c r="C250" s="63">
        <v>1</v>
      </c>
    </row>
    <row r="251" spans="1:3" ht="30">
      <c r="A251" s="56" t="s">
        <v>528</v>
      </c>
      <c r="B251" s="59">
        <v>2</v>
      </c>
      <c r="C251" s="63">
        <v>1</v>
      </c>
    </row>
    <row r="252" spans="1:3" ht="30">
      <c r="A252" s="56" t="s">
        <v>529</v>
      </c>
      <c r="B252" s="59">
        <v>3</v>
      </c>
      <c r="C252" s="78">
        <f>SUM(C253:C260)</f>
        <v>2</v>
      </c>
    </row>
    <row r="253" spans="1:3" ht="15">
      <c r="A253" s="56" t="s">
        <v>520</v>
      </c>
      <c r="B253" s="59">
        <v>4</v>
      </c>
      <c r="C253" s="63"/>
    </row>
    <row r="254" spans="1:3" ht="15">
      <c r="A254" s="56" t="s">
        <v>530</v>
      </c>
      <c r="B254" s="59">
        <v>4</v>
      </c>
      <c r="C254" s="63">
        <v>1</v>
      </c>
    </row>
    <row r="255" spans="1:3" ht="15">
      <c r="A255" s="56" t="s">
        <v>531</v>
      </c>
      <c r="B255" s="59">
        <v>5</v>
      </c>
      <c r="C255" s="63">
        <v>1</v>
      </c>
    </row>
    <row r="256" spans="1:3" ht="15">
      <c r="A256" s="56" t="s">
        <v>532</v>
      </c>
      <c r="B256" s="59">
        <v>6</v>
      </c>
      <c r="C256" s="63"/>
    </row>
    <row r="257" spans="1:3" ht="30">
      <c r="A257" s="56" t="s">
        <v>533</v>
      </c>
      <c r="B257" s="59">
        <v>7</v>
      </c>
      <c r="C257" s="63"/>
    </row>
    <row r="258" spans="1:3" ht="15">
      <c r="A258" s="56" t="s">
        <v>534</v>
      </c>
      <c r="B258" s="59">
        <v>8</v>
      </c>
      <c r="C258" s="63"/>
    </row>
    <row r="259" spans="1:3" ht="15">
      <c r="A259" s="56" t="s">
        <v>535</v>
      </c>
      <c r="B259" s="59">
        <v>9</v>
      </c>
      <c r="C259" s="63"/>
    </row>
    <row r="260" spans="1:3" ht="15">
      <c r="A260" s="56" t="s">
        <v>536</v>
      </c>
      <c r="B260" s="59">
        <v>10</v>
      </c>
      <c r="C260" s="63"/>
    </row>
    <row r="261" spans="1:3" ht="45">
      <c r="A261" s="56" t="s">
        <v>537</v>
      </c>
      <c r="B261" s="59">
        <v>11</v>
      </c>
      <c r="C261" s="78">
        <f>C263+C264</f>
        <v>46</v>
      </c>
    </row>
    <row r="262" spans="1:3" ht="15">
      <c r="A262" s="56" t="s">
        <v>401</v>
      </c>
      <c r="B262" s="59"/>
      <c r="C262" s="63"/>
    </row>
    <row r="263" spans="1:3" ht="15">
      <c r="A263" s="56" t="s">
        <v>522</v>
      </c>
      <c r="B263" s="59">
        <v>12</v>
      </c>
      <c r="C263" s="63">
        <v>1</v>
      </c>
    </row>
    <row r="264" spans="1:3" ht="15">
      <c r="A264" s="56" t="s">
        <v>488</v>
      </c>
      <c r="B264" s="59">
        <v>13</v>
      </c>
      <c r="C264" s="63">
        <v>45</v>
      </c>
    </row>
    <row r="265" spans="1:3" ht="15">
      <c r="A265" s="56" t="s">
        <v>538</v>
      </c>
      <c r="B265" s="59">
        <v>14</v>
      </c>
      <c r="C265" s="63"/>
    </row>
    <row r="266" spans="1:3" ht="30">
      <c r="A266" s="56" t="s">
        <v>539</v>
      </c>
      <c r="B266" s="59">
        <v>15</v>
      </c>
      <c r="C266" s="63"/>
    </row>
    <row r="267" spans="1:3" ht="30">
      <c r="A267" s="56" t="s">
        <v>540</v>
      </c>
      <c r="B267" s="59">
        <v>16</v>
      </c>
      <c r="C267" s="78">
        <f>SUM(C269:C276)</f>
        <v>240</v>
      </c>
    </row>
    <row r="268" spans="1:3" ht="15">
      <c r="A268" s="56" t="s">
        <v>520</v>
      </c>
      <c r="B268" s="59"/>
      <c r="C268" s="63"/>
    </row>
    <row r="269" spans="1:3" ht="15">
      <c r="A269" s="56" t="s">
        <v>409</v>
      </c>
      <c r="B269" s="59">
        <v>17</v>
      </c>
      <c r="C269" s="63">
        <v>13</v>
      </c>
    </row>
    <row r="270" spans="1:3" ht="15">
      <c r="A270" s="56" t="s">
        <v>410</v>
      </c>
      <c r="B270" s="59">
        <v>18</v>
      </c>
      <c r="C270" s="63">
        <v>227</v>
      </c>
    </row>
    <row r="271" spans="1:3" ht="15">
      <c r="A271" s="56" t="s">
        <v>411</v>
      </c>
      <c r="B271" s="59">
        <v>19</v>
      </c>
      <c r="C271" s="63"/>
    </row>
    <row r="272" spans="1:3" ht="15">
      <c r="A272" s="56" t="s">
        <v>412</v>
      </c>
      <c r="B272" s="59">
        <v>20</v>
      </c>
      <c r="C272" s="63"/>
    </row>
    <row r="273" spans="1:3" ht="15">
      <c r="A273" s="56" t="s">
        <v>428</v>
      </c>
      <c r="B273" s="59">
        <v>21</v>
      </c>
      <c r="C273" s="63"/>
    </row>
    <row r="274" spans="1:3" ht="15">
      <c r="A274" s="56" t="s">
        <v>414</v>
      </c>
      <c r="B274" s="59">
        <v>22</v>
      </c>
      <c r="C274" s="63"/>
    </row>
    <row r="275" spans="1:7" ht="45">
      <c r="A275" s="56" t="s">
        <v>415</v>
      </c>
      <c r="B275" s="59">
        <v>23</v>
      </c>
      <c r="C275" s="63"/>
      <c r="G275" s="81"/>
    </row>
    <row r="276" spans="1:3" ht="15">
      <c r="A276" s="56" t="s">
        <v>416</v>
      </c>
      <c r="B276" s="59">
        <v>24</v>
      </c>
      <c r="C276" s="63"/>
    </row>
    <row r="279" spans="1:3" ht="26.25" customHeight="1" hidden="1">
      <c r="A279" s="722" t="s">
        <v>541</v>
      </c>
      <c r="B279" s="722"/>
      <c r="C279" s="722"/>
    </row>
    <row r="280" spans="1:3" ht="12" customHeight="1" hidden="1">
      <c r="A280" s="72"/>
      <c r="B280" s="72"/>
      <c r="C280" s="72"/>
    </row>
    <row r="281" spans="1:17" ht="14.25" customHeight="1" hidden="1">
      <c r="A281" s="723" t="s">
        <v>89</v>
      </c>
      <c r="B281" s="723" t="s">
        <v>399</v>
      </c>
      <c r="C281" s="723" t="s">
        <v>542</v>
      </c>
      <c r="D281" s="724" t="s">
        <v>401</v>
      </c>
      <c r="E281" s="724"/>
      <c r="F281" s="724"/>
      <c r="G281" s="724"/>
      <c r="H281" s="724"/>
      <c r="I281" s="724"/>
      <c r="J281" s="724"/>
      <c r="K281" s="724"/>
      <c r="L281" s="724"/>
      <c r="M281" s="724"/>
      <c r="N281" s="724"/>
      <c r="O281" s="724"/>
      <c r="P281" s="724"/>
      <c r="Q281" s="724"/>
    </row>
    <row r="282" spans="1:22" ht="27" customHeight="1" hidden="1">
      <c r="A282" s="723"/>
      <c r="B282" s="723"/>
      <c r="C282" s="723"/>
      <c r="D282" s="723" t="s">
        <v>543</v>
      </c>
      <c r="E282" s="73" t="s">
        <v>401</v>
      </c>
      <c r="F282" s="723" t="s">
        <v>544</v>
      </c>
      <c r="G282" s="723" t="s">
        <v>545</v>
      </c>
      <c r="H282" s="73" t="s">
        <v>103</v>
      </c>
      <c r="I282" s="723" t="s">
        <v>546</v>
      </c>
      <c r="J282" s="723" t="s">
        <v>547</v>
      </c>
      <c r="K282" s="723" t="s">
        <v>548</v>
      </c>
      <c r="L282" s="73" t="s">
        <v>401</v>
      </c>
      <c r="M282" s="723" t="s">
        <v>549</v>
      </c>
      <c r="N282" s="723" t="s">
        <v>550</v>
      </c>
      <c r="O282" s="723" t="s">
        <v>551</v>
      </c>
      <c r="P282" s="723" t="s">
        <v>493</v>
      </c>
      <c r="Q282" s="723" t="s">
        <v>552</v>
      </c>
      <c r="R282" s="74"/>
      <c r="S282" s="74"/>
      <c r="T282" s="74"/>
      <c r="U282" s="74"/>
      <c r="V282" s="74"/>
    </row>
    <row r="283" spans="1:22" ht="279.75" customHeight="1" hidden="1">
      <c r="A283" s="723"/>
      <c r="B283" s="723"/>
      <c r="C283" s="723"/>
      <c r="D283" s="723"/>
      <c r="E283" s="73" t="s">
        <v>553</v>
      </c>
      <c r="F283" s="723"/>
      <c r="G283" s="723"/>
      <c r="H283" s="73" t="s">
        <v>554</v>
      </c>
      <c r="I283" s="723"/>
      <c r="J283" s="723"/>
      <c r="K283" s="723"/>
      <c r="L283" s="73" t="s">
        <v>555</v>
      </c>
      <c r="M283" s="723"/>
      <c r="N283" s="723"/>
      <c r="O283" s="723"/>
      <c r="P283" s="723"/>
      <c r="Q283" s="723"/>
      <c r="R283" s="74"/>
      <c r="S283" s="74"/>
      <c r="T283" s="74"/>
      <c r="U283" s="74"/>
      <c r="V283" s="74"/>
    </row>
    <row r="284" spans="1:18" ht="15" hidden="1">
      <c r="A284" s="59">
        <v>1</v>
      </c>
      <c r="B284" s="59">
        <v>2</v>
      </c>
      <c r="C284" s="59">
        <v>3</v>
      </c>
      <c r="D284" s="59">
        <v>4</v>
      </c>
      <c r="E284" s="59">
        <v>5</v>
      </c>
      <c r="F284" s="59">
        <v>6</v>
      </c>
      <c r="G284" s="59">
        <v>7</v>
      </c>
      <c r="H284" s="59">
        <v>8</v>
      </c>
      <c r="I284" s="59">
        <v>9</v>
      </c>
      <c r="J284" s="59">
        <v>10</v>
      </c>
      <c r="K284" s="59">
        <v>11</v>
      </c>
      <c r="L284" s="59">
        <v>12</v>
      </c>
      <c r="M284" s="59">
        <v>13</v>
      </c>
      <c r="N284" s="59">
        <v>14</v>
      </c>
      <c r="O284" s="59">
        <v>15</v>
      </c>
      <c r="P284" s="59">
        <v>16</v>
      </c>
      <c r="Q284" s="59">
        <v>17</v>
      </c>
      <c r="R284" s="75"/>
    </row>
    <row r="285" spans="1:17" ht="36.75" customHeight="1" hidden="1">
      <c r="A285" s="56" t="s">
        <v>556</v>
      </c>
      <c r="B285" s="59">
        <v>1</v>
      </c>
      <c r="C285" s="62">
        <f>SUM(C287:C298)</f>
        <v>0</v>
      </c>
      <c r="D285" s="62">
        <f aca="true" t="shared" si="20" ref="D285:Q285">SUM(D287:D298)</f>
        <v>0</v>
      </c>
      <c r="E285" s="62">
        <f t="shared" si="20"/>
        <v>0</v>
      </c>
      <c r="F285" s="62">
        <f t="shared" si="20"/>
        <v>0</v>
      </c>
      <c r="G285" s="62">
        <f t="shared" si="20"/>
        <v>0</v>
      </c>
      <c r="H285" s="62">
        <f t="shared" si="20"/>
        <v>0</v>
      </c>
      <c r="I285" s="62">
        <f t="shared" si="20"/>
        <v>0</v>
      </c>
      <c r="J285" s="62">
        <f t="shared" si="20"/>
        <v>0</v>
      </c>
      <c r="K285" s="62">
        <f t="shared" si="20"/>
        <v>0</v>
      </c>
      <c r="L285" s="62">
        <f t="shared" si="20"/>
        <v>0</v>
      </c>
      <c r="M285" s="62">
        <f t="shared" si="20"/>
        <v>0</v>
      </c>
      <c r="N285" s="62">
        <f t="shared" si="20"/>
        <v>0</v>
      </c>
      <c r="O285" s="62">
        <f t="shared" si="20"/>
        <v>0</v>
      </c>
      <c r="P285" s="62">
        <f t="shared" si="20"/>
        <v>0</v>
      </c>
      <c r="Q285" s="62">
        <f t="shared" si="20"/>
        <v>0</v>
      </c>
    </row>
    <row r="286" spans="1:17" ht="15" hidden="1">
      <c r="A286" s="56" t="s">
        <v>520</v>
      </c>
      <c r="B286" s="59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</row>
    <row r="287" spans="1:17" ht="15" hidden="1">
      <c r="A287" s="56" t="s">
        <v>530</v>
      </c>
      <c r="B287" s="59">
        <v>2</v>
      </c>
      <c r="C287" s="62">
        <f>D287+F287+G287+I287+J287+K287+M287+N287+O287+P287+Q287</f>
        <v>0</v>
      </c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</row>
    <row r="288" spans="1:17" ht="15" hidden="1">
      <c r="A288" s="56" t="s">
        <v>531</v>
      </c>
      <c r="B288" s="59">
        <v>3</v>
      </c>
      <c r="C288" s="62">
        <f aca="true" t="shared" si="21" ref="C288:C298">D288+F288+G288+I288+J288+K288+M288+N288+O288+P288+Q288</f>
        <v>0</v>
      </c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</row>
    <row r="289" spans="1:17" ht="15" hidden="1">
      <c r="A289" s="56" t="s">
        <v>557</v>
      </c>
      <c r="B289" s="59">
        <v>4</v>
      </c>
      <c r="C289" s="62">
        <f t="shared" si="21"/>
        <v>0</v>
      </c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</row>
    <row r="290" spans="1:17" ht="15" hidden="1">
      <c r="A290" s="56" t="s">
        <v>558</v>
      </c>
      <c r="B290" s="59">
        <v>5</v>
      </c>
      <c r="C290" s="62">
        <f t="shared" si="21"/>
        <v>0</v>
      </c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</row>
    <row r="291" spans="1:17" ht="15" hidden="1">
      <c r="A291" s="56" t="s">
        <v>559</v>
      </c>
      <c r="B291" s="59">
        <v>6</v>
      </c>
      <c r="C291" s="62">
        <f t="shared" si="21"/>
        <v>0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</row>
    <row r="292" spans="1:17" ht="15" hidden="1">
      <c r="A292" s="56" t="s">
        <v>560</v>
      </c>
      <c r="B292" s="59">
        <v>7</v>
      </c>
      <c r="C292" s="62">
        <f t="shared" si="21"/>
        <v>0</v>
      </c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</row>
    <row r="293" spans="1:17" ht="15" hidden="1">
      <c r="A293" s="56" t="s">
        <v>561</v>
      </c>
      <c r="B293" s="59">
        <v>8</v>
      </c>
      <c r="C293" s="62">
        <f t="shared" si="21"/>
        <v>0</v>
      </c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</row>
    <row r="294" spans="1:17" ht="15" hidden="1">
      <c r="A294" s="56" t="s">
        <v>562</v>
      </c>
      <c r="B294" s="59">
        <v>9</v>
      </c>
      <c r="C294" s="62">
        <f t="shared" si="21"/>
        <v>0</v>
      </c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</row>
    <row r="295" spans="1:17" ht="15" hidden="1">
      <c r="A295" s="56" t="s">
        <v>535</v>
      </c>
      <c r="B295" s="59">
        <v>10</v>
      </c>
      <c r="C295" s="62">
        <f t="shared" si="21"/>
        <v>0</v>
      </c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</row>
    <row r="296" spans="1:17" ht="15" hidden="1">
      <c r="A296" s="56" t="s">
        <v>563</v>
      </c>
      <c r="B296" s="59">
        <v>11</v>
      </c>
      <c r="C296" s="62">
        <f t="shared" si="21"/>
        <v>0</v>
      </c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</row>
    <row r="297" spans="1:17" ht="15" hidden="1">
      <c r="A297" s="56" t="s">
        <v>564</v>
      </c>
      <c r="B297" s="59">
        <v>12</v>
      </c>
      <c r="C297" s="62">
        <f t="shared" si="21"/>
        <v>0</v>
      </c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</row>
    <row r="298" spans="1:17" ht="15" hidden="1">
      <c r="A298" s="56" t="s">
        <v>536</v>
      </c>
      <c r="B298" s="59">
        <v>13</v>
      </c>
      <c r="C298" s="62">
        <f t="shared" si="21"/>
        <v>0</v>
      </c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</row>
    <row r="300" ht="25.5" customHeight="1"/>
    <row r="301" spans="1:4" ht="57" customHeight="1">
      <c r="A301" s="722" t="s">
        <v>565</v>
      </c>
      <c r="B301" s="722"/>
      <c r="C301" s="722"/>
      <c r="D301" s="722"/>
    </row>
    <row r="302" spans="1:4" ht="15">
      <c r="A302" s="76" t="s">
        <v>566</v>
      </c>
      <c r="B302" s="76"/>
      <c r="C302" s="76"/>
      <c r="D302" s="76"/>
    </row>
    <row r="303" spans="1:10" ht="14.25" customHeight="1">
      <c r="A303" s="723" t="s">
        <v>89</v>
      </c>
      <c r="B303" s="723" t="s">
        <v>525</v>
      </c>
      <c r="C303" s="723" t="s">
        <v>567</v>
      </c>
      <c r="D303" s="724" t="s">
        <v>401</v>
      </c>
      <c r="E303" s="724"/>
      <c r="F303" s="724"/>
      <c r="G303" s="724"/>
      <c r="H303" s="724"/>
      <c r="I303" s="724"/>
      <c r="J303" s="724"/>
    </row>
    <row r="304" spans="1:15" ht="27.75" customHeight="1">
      <c r="A304" s="723"/>
      <c r="B304" s="723"/>
      <c r="C304" s="723"/>
      <c r="D304" s="723" t="s">
        <v>402</v>
      </c>
      <c r="E304" s="56" t="s">
        <v>401</v>
      </c>
      <c r="F304" s="723" t="s">
        <v>403</v>
      </c>
      <c r="G304" s="723" t="s">
        <v>494</v>
      </c>
      <c r="H304" s="724" t="s">
        <v>401</v>
      </c>
      <c r="I304" s="724"/>
      <c r="J304" s="723" t="s">
        <v>404</v>
      </c>
      <c r="K304" s="58"/>
      <c r="L304" s="58"/>
      <c r="M304" s="58"/>
      <c r="N304" s="58"/>
      <c r="O304" s="58"/>
    </row>
    <row r="305" spans="1:15" ht="253.5" customHeight="1">
      <c r="A305" s="723"/>
      <c r="B305" s="723"/>
      <c r="C305" s="723"/>
      <c r="D305" s="723"/>
      <c r="E305" s="73" t="s">
        <v>405</v>
      </c>
      <c r="F305" s="723"/>
      <c r="G305" s="723"/>
      <c r="H305" s="73" t="s">
        <v>495</v>
      </c>
      <c r="I305" s="73" t="s">
        <v>405</v>
      </c>
      <c r="J305" s="723"/>
      <c r="K305" s="58"/>
      <c r="L305" s="58"/>
      <c r="M305" s="58"/>
      <c r="N305" s="58"/>
      <c r="O305" s="58"/>
    </row>
    <row r="306" spans="1:10" ht="15">
      <c r="A306" s="59">
        <v>1</v>
      </c>
      <c r="B306" s="59">
        <v>2</v>
      </c>
      <c r="C306" s="77">
        <v>3</v>
      </c>
      <c r="D306" s="59">
        <v>4</v>
      </c>
      <c r="E306" s="59">
        <v>5</v>
      </c>
      <c r="F306" s="59">
        <v>6</v>
      </c>
      <c r="G306" s="59">
        <v>7</v>
      </c>
      <c r="H306" s="59">
        <v>8</v>
      </c>
      <c r="I306" s="59">
        <v>9</v>
      </c>
      <c r="J306" s="59">
        <v>10</v>
      </c>
    </row>
    <row r="307" spans="1:10" ht="28.5" customHeight="1">
      <c r="A307" s="56" t="s">
        <v>556</v>
      </c>
      <c r="B307" s="59">
        <v>1</v>
      </c>
      <c r="C307" s="78">
        <f>SUM(C309:C320)</f>
        <v>22</v>
      </c>
      <c r="D307" s="78">
        <f aca="true" t="shared" si="22" ref="D307:J307">SUM(D309:D320)</f>
        <v>0</v>
      </c>
      <c r="E307" s="78">
        <f t="shared" si="22"/>
        <v>0</v>
      </c>
      <c r="F307" s="78">
        <f t="shared" si="22"/>
        <v>0</v>
      </c>
      <c r="G307" s="78">
        <f t="shared" si="22"/>
        <v>0</v>
      </c>
      <c r="H307" s="78">
        <f t="shared" si="22"/>
        <v>0</v>
      </c>
      <c r="I307" s="78">
        <f t="shared" si="22"/>
        <v>0</v>
      </c>
      <c r="J307" s="78">
        <f t="shared" si="22"/>
        <v>22</v>
      </c>
    </row>
    <row r="308" spans="1:10" ht="15">
      <c r="A308" s="56" t="s">
        <v>520</v>
      </c>
      <c r="B308" s="59"/>
      <c r="C308" s="63"/>
      <c r="D308" s="63"/>
      <c r="E308" s="63"/>
      <c r="F308" s="63"/>
      <c r="G308" s="63"/>
      <c r="H308" s="63"/>
      <c r="I308" s="63"/>
      <c r="J308" s="63"/>
    </row>
    <row r="309" spans="1:10" ht="15">
      <c r="A309" s="56" t="s">
        <v>530</v>
      </c>
      <c r="B309" s="59">
        <v>2</v>
      </c>
      <c r="C309" s="78">
        <f>D309+F309+G309+J309</f>
        <v>2</v>
      </c>
      <c r="D309" s="63"/>
      <c r="E309" s="63"/>
      <c r="F309" s="63"/>
      <c r="G309" s="63"/>
      <c r="H309" s="63"/>
      <c r="I309" s="63"/>
      <c r="J309" s="63">
        <v>2</v>
      </c>
    </row>
    <row r="310" spans="1:10" ht="15">
      <c r="A310" s="56" t="s">
        <v>531</v>
      </c>
      <c r="B310" s="59">
        <v>3</v>
      </c>
      <c r="C310" s="78">
        <f aca="true" t="shared" si="23" ref="C310:C320">D310+F310+G310+J310</f>
        <v>20</v>
      </c>
      <c r="D310" s="63"/>
      <c r="E310" s="63"/>
      <c r="F310" s="63"/>
      <c r="G310" s="63"/>
      <c r="H310" s="63"/>
      <c r="I310" s="63"/>
      <c r="J310" s="63">
        <v>20</v>
      </c>
    </row>
    <row r="311" spans="1:10" ht="15">
      <c r="A311" s="56" t="s">
        <v>557</v>
      </c>
      <c r="B311" s="59">
        <v>4</v>
      </c>
      <c r="C311" s="78">
        <f t="shared" si="23"/>
        <v>0</v>
      </c>
      <c r="D311" s="63"/>
      <c r="E311" s="63"/>
      <c r="F311" s="63"/>
      <c r="G311" s="63"/>
      <c r="H311" s="63"/>
      <c r="I311" s="63"/>
      <c r="J311" s="63"/>
    </row>
    <row r="312" spans="1:10" ht="15">
      <c r="A312" s="56" t="s">
        <v>558</v>
      </c>
      <c r="B312" s="59">
        <v>5</v>
      </c>
      <c r="C312" s="78">
        <f t="shared" si="23"/>
        <v>0</v>
      </c>
      <c r="D312" s="63"/>
      <c r="E312" s="63"/>
      <c r="F312" s="63"/>
      <c r="G312" s="63"/>
      <c r="H312" s="63"/>
      <c r="I312" s="63"/>
      <c r="J312" s="63"/>
    </row>
    <row r="313" spans="1:10" ht="15">
      <c r="A313" s="56" t="s">
        <v>559</v>
      </c>
      <c r="B313" s="59">
        <v>6</v>
      </c>
      <c r="C313" s="78">
        <f t="shared" si="23"/>
        <v>0</v>
      </c>
      <c r="D313" s="63"/>
      <c r="E313" s="63"/>
      <c r="F313" s="63"/>
      <c r="G313" s="63"/>
      <c r="H313" s="63"/>
      <c r="I313" s="63"/>
      <c r="J313" s="63"/>
    </row>
    <row r="314" spans="1:10" ht="15">
      <c r="A314" s="56" t="s">
        <v>560</v>
      </c>
      <c r="B314" s="59">
        <v>7</v>
      </c>
      <c r="C314" s="78">
        <f t="shared" si="23"/>
        <v>0</v>
      </c>
      <c r="D314" s="63"/>
      <c r="E314" s="63"/>
      <c r="F314" s="63"/>
      <c r="G314" s="63"/>
      <c r="H314" s="63"/>
      <c r="I314" s="63"/>
      <c r="J314" s="63"/>
    </row>
    <row r="315" spans="1:10" ht="15">
      <c r="A315" s="56" t="s">
        <v>561</v>
      </c>
      <c r="B315" s="59">
        <v>8</v>
      </c>
      <c r="C315" s="78">
        <f t="shared" si="23"/>
        <v>0</v>
      </c>
      <c r="D315" s="63"/>
      <c r="E315" s="63"/>
      <c r="F315" s="63"/>
      <c r="G315" s="63"/>
      <c r="H315" s="63"/>
      <c r="I315" s="63"/>
      <c r="J315" s="63"/>
    </row>
    <row r="316" spans="1:10" ht="15">
      <c r="A316" s="56" t="s">
        <v>562</v>
      </c>
      <c r="B316" s="59">
        <v>9</v>
      </c>
      <c r="C316" s="78">
        <f t="shared" si="23"/>
        <v>0</v>
      </c>
      <c r="D316" s="63"/>
      <c r="E316" s="63"/>
      <c r="F316" s="63"/>
      <c r="G316" s="63"/>
      <c r="H316" s="63"/>
      <c r="I316" s="63"/>
      <c r="J316" s="63"/>
    </row>
    <row r="317" spans="1:10" ht="15">
      <c r="A317" s="56" t="s">
        <v>535</v>
      </c>
      <c r="B317" s="59">
        <v>10</v>
      </c>
      <c r="C317" s="78">
        <f t="shared" si="23"/>
        <v>0</v>
      </c>
      <c r="D317" s="63"/>
      <c r="E317" s="63"/>
      <c r="F317" s="63"/>
      <c r="G317" s="63"/>
      <c r="H317" s="63"/>
      <c r="I317" s="63"/>
      <c r="J317" s="63"/>
    </row>
    <row r="318" spans="1:10" ht="15">
      <c r="A318" s="56" t="s">
        <v>563</v>
      </c>
      <c r="B318" s="59">
        <v>11</v>
      </c>
      <c r="C318" s="78">
        <f t="shared" si="23"/>
        <v>0</v>
      </c>
      <c r="D318" s="63"/>
      <c r="E318" s="63"/>
      <c r="F318" s="63"/>
      <c r="G318" s="63"/>
      <c r="H318" s="63"/>
      <c r="I318" s="63"/>
      <c r="J318" s="63"/>
    </row>
    <row r="319" spans="1:10" ht="15">
      <c r="A319" s="56" t="s">
        <v>564</v>
      </c>
      <c r="B319" s="59">
        <v>12</v>
      </c>
      <c r="C319" s="78">
        <f t="shared" si="23"/>
        <v>0</v>
      </c>
      <c r="D319" s="63"/>
      <c r="E319" s="63"/>
      <c r="F319" s="63"/>
      <c r="G319" s="63"/>
      <c r="H319" s="63"/>
      <c r="I319" s="63"/>
      <c r="J319" s="63"/>
    </row>
    <row r="320" spans="1:10" ht="15">
      <c r="A320" s="56" t="s">
        <v>536</v>
      </c>
      <c r="B320" s="59">
        <v>13</v>
      </c>
      <c r="C320" s="78">
        <f t="shared" si="23"/>
        <v>0</v>
      </c>
      <c r="D320" s="63"/>
      <c r="E320" s="63"/>
      <c r="F320" s="63"/>
      <c r="G320" s="63"/>
      <c r="H320" s="63"/>
      <c r="I320" s="63"/>
      <c r="J320" s="63"/>
    </row>
    <row r="322" spans="1:7" ht="19.5">
      <c r="A322" s="124" t="s">
        <v>221</v>
      </c>
      <c r="B322" s="125"/>
      <c r="C322" s="42" t="str">
        <f>'о расходовании субсидии'!D38</f>
        <v>Я.Г.Халилова</v>
      </c>
      <c r="D322" s="47"/>
      <c r="E322" s="448"/>
      <c r="F322" s="448"/>
      <c r="G322" s="81"/>
    </row>
    <row r="323" spans="1:7" ht="19.5">
      <c r="A323" s="124"/>
      <c r="B323" s="124"/>
      <c r="C323" s="293" t="s">
        <v>19</v>
      </c>
      <c r="D323" s="47"/>
      <c r="E323" s="448"/>
      <c r="F323" s="448"/>
      <c r="G323" s="81"/>
    </row>
    <row r="324" spans="1:7" ht="19.5">
      <c r="A324" s="124"/>
      <c r="B324" s="124"/>
      <c r="C324" s="48"/>
      <c r="D324" s="48"/>
      <c r="E324" s="448"/>
      <c r="F324" s="448"/>
      <c r="G324" s="81"/>
    </row>
    <row r="325" spans="1:7" ht="19.5">
      <c r="A325" s="124" t="s">
        <v>250</v>
      </c>
      <c r="B325" s="125"/>
      <c r="C325" s="42" t="str">
        <f>'о расходовании субсидии'!D41</f>
        <v>Н.А.Попок</v>
      </c>
      <c r="D325" s="47"/>
      <c r="E325" s="448"/>
      <c r="F325" s="448"/>
      <c r="G325" s="81"/>
    </row>
    <row r="326" spans="1:4" ht="15">
      <c r="A326" s="5"/>
      <c r="B326" s="5"/>
      <c r="C326" s="5" t="s">
        <v>19</v>
      </c>
      <c r="D326" s="5"/>
    </row>
    <row r="327" spans="1:4" ht="15">
      <c r="A327" s="5"/>
      <c r="B327" s="5"/>
      <c r="C327" s="5"/>
      <c r="D327" s="5"/>
    </row>
    <row r="328" spans="1:4" ht="15">
      <c r="A328" s="5"/>
      <c r="B328" s="5"/>
      <c r="C328" s="5"/>
      <c r="D328" s="5"/>
    </row>
    <row r="329" spans="1:4" ht="15">
      <c r="A329" s="5"/>
      <c r="B329" s="5"/>
      <c r="C329" s="5"/>
      <c r="D329" s="5"/>
    </row>
    <row r="330" spans="1:4" ht="15">
      <c r="A330" s="5" t="s">
        <v>806</v>
      </c>
      <c r="B330" s="5"/>
      <c r="C330" s="5"/>
      <c r="D330" s="5"/>
    </row>
    <row r="331" ht="15">
      <c r="A331" s="55" t="s">
        <v>807</v>
      </c>
    </row>
  </sheetData>
  <sheetProtection password="C461" sheet="1" objects="1" scenarios="1"/>
  <mergeCells count="93">
    <mergeCell ref="A2:G2"/>
    <mergeCell ref="A3:G3"/>
    <mergeCell ref="A4:G4"/>
    <mergeCell ref="B5:D5"/>
    <mergeCell ref="A8:G8"/>
    <mergeCell ref="A10:A12"/>
    <mergeCell ref="B10:B12"/>
    <mergeCell ref="C10:C12"/>
    <mergeCell ref="D10:G10"/>
    <mergeCell ref="D11:D12"/>
    <mergeCell ref="F11:F12"/>
    <mergeCell ref="G11:G12"/>
    <mergeCell ref="A38:G38"/>
    <mergeCell ref="A40:A42"/>
    <mergeCell ref="B40:B42"/>
    <mergeCell ref="C40:C42"/>
    <mergeCell ref="D40:G40"/>
    <mergeCell ref="D41:D42"/>
    <mergeCell ref="F41:F42"/>
    <mergeCell ref="G41:G42"/>
    <mergeCell ref="G128:G129"/>
    <mergeCell ref="I128:I129"/>
    <mergeCell ref="J128:J129"/>
    <mergeCell ref="K128:K129"/>
    <mergeCell ref="O68:O69"/>
    <mergeCell ref="K68:K69"/>
    <mergeCell ref="L68:L69"/>
    <mergeCell ref="M68:M69"/>
    <mergeCell ref="N68:N69"/>
    <mergeCell ref="G68:G69"/>
    <mergeCell ref="L128:L129"/>
    <mergeCell ref="M128:M129"/>
    <mergeCell ref="N128:N129"/>
    <mergeCell ref="O128:O129"/>
    <mergeCell ref="A127:A129"/>
    <mergeCell ref="B127:B129"/>
    <mergeCell ref="C127:C129"/>
    <mergeCell ref="D127:O127"/>
    <mergeCell ref="D128:D129"/>
    <mergeCell ref="F128:F129"/>
    <mergeCell ref="A65:O65"/>
    <mergeCell ref="A67:A69"/>
    <mergeCell ref="B67:B69"/>
    <mergeCell ref="C67:C69"/>
    <mergeCell ref="D67:O67"/>
    <mergeCell ref="A125:O125"/>
    <mergeCell ref="D68:D69"/>
    <mergeCell ref="F68:F69"/>
    <mergeCell ref="I68:I69"/>
    <mergeCell ref="J68:J69"/>
    <mergeCell ref="E219:E220"/>
    <mergeCell ref="F219:G219"/>
    <mergeCell ref="A159:A161"/>
    <mergeCell ref="B159:B161"/>
    <mergeCell ref="C159:C161"/>
    <mergeCell ref="D159:G159"/>
    <mergeCell ref="D160:D161"/>
    <mergeCell ref="G282:G283"/>
    <mergeCell ref="A157:G157"/>
    <mergeCell ref="E160:E161"/>
    <mergeCell ref="F160:G160"/>
    <mergeCell ref="A216:G216"/>
    <mergeCell ref="A218:A220"/>
    <mergeCell ref="B218:B220"/>
    <mergeCell ref="C218:C220"/>
    <mergeCell ref="D218:G218"/>
    <mergeCell ref="D219:D220"/>
    <mergeCell ref="J282:J283"/>
    <mergeCell ref="K282:K283"/>
    <mergeCell ref="M282:M283"/>
    <mergeCell ref="N282:N283"/>
    <mergeCell ref="O282:O283"/>
    <mergeCell ref="I282:I283"/>
    <mergeCell ref="Q282:Q283"/>
    <mergeCell ref="P282:P283"/>
    <mergeCell ref="A246:C246"/>
    <mergeCell ref="A279:C279"/>
    <mergeCell ref="A281:A283"/>
    <mergeCell ref="B281:B283"/>
    <mergeCell ref="C281:C283"/>
    <mergeCell ref="D281:Q281"/>
    <mergeCell ref="D282:D283"/>
    <mergeCell ref="F282:F283"/>
    <mergeCell ref="A301:D301"/>
    <mergeCell ref="A303:A305"/>
    <mergeCell ref="B303:B305"/>
    <mergeCell ref="C303:C305"/>
    <mergeCell ref="D303:J303"/>
    <mergeCell ref="D304:D305"/>
    <mergeCell ref="F304:F305"/>
    <mergeCell ref="G304:G305"/>
    <mergeCell ref="H304:I304"/>
    <mergeCell ref="J304:J3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1"/>
  <sheetViews>
    <sheetView zoomScale="60" zoomScaleNormal="60" zoomScaleSheetLayoutView="100" zoomScalePageLayoutView="0" workbookViewId="0" topLeftCell="A1">
      <pane ySplit="12" topLeftCell="A13" activePane="bottomLeft" state="frozen"/>
      <selection pane="topLeft" activeCell="G21" sqref="G21"/>
      <selection pane="bottomLeft" activeCell="H19" sqref="H19"/>
    </sheetView>
  </sheetViews>
  <sheetFormatPr defaultColWidth="8.8515625" defaultRowHeight="15"/>
  <cols>
    <col min="1" max="1" width="10.140625" style="139" bestFit="1" customWidth="1"/>
    <col min="2" max="2" width="30.00390625" style="97" customWidth="1"/>
    <col min="3" max="3" width="14.7109375" style="97" customWidth="1"/>
    <col min="4" max="4" width="14.57421875" style="97" customWidth="1"/>
    <col min="5" max="5" width="16.00390625" style="97" bestFit="1" customWidth="1"/>
    <col min="6" max="6" width="14.57421875" style="97" customWidth="1"/>
    <col min="7" max="9" width="13.7109375" style="97" customWidth="1"/>
    <col min="10" max="10" width="15.28125" style="97" customWidth="1"/>
    <col min="11" max="11" width="16.8515625" style="97" customWidth="1"/>
    <col min="12" max="12" width="27.57421875" style="97" customWidth="1"/>
    <col min="13" max="13" width="9.28125" style="97" customWidth="1"/>
    <col min="14" max="16384" width="8.8515625" style="97" customWidth="1"/>
  </cols>
  <sheetData>
    <row r="1" spans="1:11" ht="18.75">
      <c r="A1" s="469" t="s">
        <v>247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18.75">
      <c r="A2" s="470" t="s">
        <v>176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</row>
    <row r="3" spans="1:11" ht="18.75">
      <c r="A3" s="471" t="str">
        <f>'о расходовании субсидии'!A2:G2</f>
        <v>АНО ЦСОН «Участие» 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1" ht="14.25" customHeight="1">
      <c r="A4" s="476" t="s">
        <v>167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</row>
    <row r="5" spans="1:11" ht="14.25" customHeight="1">
      <c r="A5" s="477" t="str">
        <f>'о расходовании субсидии'!C6</f>
        <v>Белокатайский  район РБ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</row>
    <row r="6" spans="1:11" ht="14.25" customHeight="1">
      <c r="A6" s="478" t="s">
        <v>168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</row>
    <row r="7" spans="1:11" ht="59.25" customHeight="1">
      <c r="A7" s="475" t="s">
        <v>166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</row>
    <row r="8" spans="1:11" ht="15">
      <c r="A8" s="474" t="str">
        <f>'о расходовании субсидии'!A8:G8</f>
        <v>за 2020 г.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</row>
    <row r="9" spans="1:11" ht="114.75" customHeight="1">
      <c r="A9" s="480" t="s">
        <v>182</v>
      </c>
      <c r="B9" s="479" t="s">
        <v>231</v>
      </c>
      <c r="C9" s="473" t="s">
        <v>128</v>
      </c>
      <c r="D9" s="473"/>
      <c r="E9" s="473"/>
      <c r="F9" s="473"/>
      <c r="G9" s="473"/>
      <c r="H9" s="473"/>
      <c r="I9" s="473"/>
      <c r="J9" s="473"/>
      <c r="K9" s="473"/>
    </row>
    <row r="10" spans="1:11" ht="15">
      <c r="A10" s="480"/>
      <c r="B10" s="479"/>
      <c r="C10" s="127" t="s">
        <v>226</v>
      </c>
      <c r="D10" s="479" t="s">
        <v>246</v>
      </c>
      <c r="E10" s="479"/>
      <c r="F10" s="479" t="s">
        <v>232</v>
      </c>
      <c r="G10" s="479"/>
      <c r="H10" s="479" t="s">
        <v>252</v>
      </c>
      <c r="I10" s="479"/>
      <c r="J10" s="479" t="s">
        <v>233</v>
      </c>
      <c r="K10" s="479"/>
    </row>
    <row r="11" spans="1:11" ht="56.25" customHeight="1">
      <c r="A11" s="480"/>
      <c r="B11" s="479"/>
      <c r="C11" s="128" t="s">
        <v>234</v>
      </c>
      <c r="D11" s="128" t="s">
        <v>234</v>
      </c>
      <c r="E11" s="128" t="s">
        <v>235</v>
      </c>
      <c r="F11" s="128" t="s">
        <v>234</v>
      </c>
      <c r="G11" s="128" t="s">
        <v>235</v>
      </c>
      <c r="H11" s="128" t="s">
        <v>234</v>
      </c>
      <c r="I11" s="128" t="s">
        <v>235</v>
      </c>
      <c r="J11" s="128" t="s">
        <v>234</v>
      </c>
      <c r="K11" s="128" t="s">
        <v>235</v>
      </c>
    </row>
    <row r="12" spans="1:11" ht="15">
      <c r="A12" s="126" t="s">
        <v>177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>
        <v>10</v>
      </c>
      <c r="K12" s="127">
        <v>11</v>
      </c>
    </row>
    <row r="13" spans="1:11" ht="240">
      <c r="A13" s="129">
        <v>1</v>
      </c>
      <c r="B13" s="130" t="s">
        <v>129</v>
      </c>
      <c r="C13" s="26">
        <f>C14</f>
        <v>101</v>
      </c>
      <c r="D13" s="26">
        <f aca="true" t="shared" si="0" ref="D13:I13">D14</f>
        <v>0</v>
      </c>
      <c r="E13" s="31">
        <f t="shared" si="0"/>
        <v>0</v>
      </c>
      <c r="F13" s="26">
        <f t="shared" si="0"/>
        <v>255</v>
      </c>
      <c r="G13" s="31">
        <f t="shared" si="0"/>
        <v>490644.37</v>
      </c>
      <c r="H13" s="27">
        <f t="shared" si="0"/>
        <v>0</v>
      </c>
      <c r="I13" s="31">
        <f t="shared" si="0"/>
        <v>0</v>
      </c>
      <c r="J13" s="26">
        <f>C13+D13+F13</f>
        <v>356</v>
      </c>
      <c r="K13" s="31">
        <f>E13+G13+I13</f>
        <v>490644.37</v>
      </c>
    </row>
    <row r="14" spans="1:11" ht="15">
      <c r="A14" s="129" t="s">
        <v>186</v>
      </c>
      <c r="B14" s="131" t="s">
        <v>236</v>
      </c>
      <c r="C14" s="26">
        <f>SUM(C15,C16,C18)</f>
        <v>101</v>
      </c>
      <c r="D14" s="26">
        <f aca="true" t="shared" si="1" ref="D14:I14">SUM(D15,D16,D18)</f>
        <v>0</v>
      </c>
      <c r="E14" s="31">
        <f t="shared" si="1"/>
        <v>0</v>
      </c>
      <c r="F14" s="26">
        <f t="shared" si="1"/>
        <v>255</v>
      </c>
      <c r="G14" s="31">
        <f t="shared" si="1"/>
        <v>490644.37</v>
      </c>
      <c r="H14" s="26">
        <f t="shared" si="1"/>
        <v>0</v>
      </c>
      <c r="I14" s="31">
        <f t="shared" si="1"/>
        <v>0</v>
      </c>
      <c r="J14" s="26">
        <f>C14+D14+F14</f>
        <v>356</v>
      </c>
      <c r="K14" s="31">
        <f>E14+G14+I14</f>
        <v>490644.37</v>
      </c>
    </row>
    <row r="15" spans="1:15" ht="15">
      <c r="A15" s="129" t="s">
        <v>240</v>
      </c>
      <c r="B15" s="131" t="s">
        <v>237</v>
      </c>
      <c r="C15" s="1"/>
      <c r="D15" s="1"/>
      <c r="E15" s="22"/>
      <c r="F15" s="1"/>
      <c r="G15" s="22"/>
      <c r="H15" s="1"/>
      <c r="I15" s="22"/>
      <c r="J15" s="26">
        <f>C15+D15+F15</f>
        <v>0</v>
      </c>
      <c r="K15" s="31">
        <f>E15+G15+I15</f>
        <v>0</v>
      </c>
      <c r="O15" s="132"/>
    </row>
    <row r="16" spans="1:11" ht="15">
      <c r="A16" s="129" t="s">
        <v>241</v>
      </c>
      <c r="B16" s="131" t="s">
        <v>238</v>
      </c>
      <c r="C16" s="1">
        <v>22</v>
      </c>
      <c r="D16" s="1"/>
      <c r="E16" s="22"/>
      <c r="F16" s="1">
        <v>20</v>
      </c>
      <c r="G16" s="22">
        <v>38482</v>
      </c>
      <c r="H16" s="1"/>
      <c r="I16" s="22"/>
      <c r="J16" s="26">
        <f aca="true" t="shared" si="2" ref="J16:J32">C16+D16+F16</f>
        <v>42</v>
      </c>
      <c r="K16" s="31">
        <f>SUM(E16,G16,I16)</f>
        <v>38482</v>
      </c>
    </row>
    <row r="17" spans="1:11" ht="15">
      <c r="A17" s="129" t="s">
        <v>130</v>
      </c>
      <c r="B17" s="131" t="s">
        <v>131</v>
      </c>
      <c r="C17" s="1">
        <v>22</v>
      </c>
      <c r="D17" s="1"/>
      <c r="E17" s="22"/>
      <c r="F17" s="1">
        <v>20</v>
      </c>
      <c r="G17" s="22">
        <v>38482</v>
      </c>
      <c r="H17" s="1"/>
      <c r="I17" s="22"/>
      <c r="J17" s="26">
        <f>C17+D17+F17</f>
        <v>42</v>
      </c>
      <c r="K17" s="31">
        <f>SUM(E17,G17,I17)</f>
        <v>38482</v>
      </c>
    </row>
    <row r="18" spans="1:11" ht="15">
      <c r="A18" s="129" t="s">
        <v>242</v>
      </c>
      <c r="B18" s="131" t="s">
        <v>239</v>
      </c>
      <c r="C18" s="1">
        <v>79</v>
      </c>
      <c r="D18" s="1"/>
      <c r="E18" s="22"/>
      <c r="F18" s="1">
        <v>235</v>
      </c>
      <c r="G18" s="22">
        <v>452162.37</v>
      </c>
      <c r="H18" s="1"/>
      <c r="I18" s="22"/>
      <c r="J18" s="26">
        <f>C18+D18+F18</f>
        <v>314</v>
      </c>
      <c r="K18" s="31">
        <f>SUM(E18,G18,I18)</f>
        <v>452162.37</v>
      </c>
    </row>
    <row r="19" spans="1:11" ht="15">
      <c r="A19" s="129" t="s">
        <v>132</v>
      </c>
      <c r="B19" s="131" t="s">
        <v>131</v>
      </c>
      <c r="C19" s="1">
        <v>79</v>
      </c>
      <c r="D19" s="1"/>
      <c r="E19" s="22"/>
      <c r="F19" s="1">
        <v>235</v>
      </c>
      <c r="G19" s="22">
        <v>452162.37</v>
      </c>
      <c r="H19" s="1"/>
      <c r="I19" s="22"/>
      <c r="J19" s="26">
        <f>C19+D19+F19</f>
        <v>314</v>
      </c>
      <c r="K19" s="31">
        <f>SUM(E19,G19,I19)</f>
        <v>452162.37</v>
      </c>
    </row>
    <row r="20" spans="1:11" ht="45">
      <c r="A20" s="129" t="s">
        <v>187</v>
      </c>
      <c r="B20" s="130" t="s">
        <v>82</v>
      </c>
      <c r="C20" s="26">
        <f aca="true" t="shared" si="3" ref="C20:I20">SUM(C21,C22,C24)</f>
        <v>5</v>
      </c>
      <c r="D20" s="26">
        <f t="shared" si="3"/>
        <v>0</v>
      </c>
      <c r="E20" s="31">
        <f t="shared" si="3"/>
        <v>0</v>
      </c>
      <c r="F20" s="26">
        <f t="shared" si="3"/>
        <v>57</v>
      </c>
      <c r="G20" s="31">
        <f t="shared" si="3"/>
        <v>93639.13</v>
      </c>
      <c r="H20" s="26">
        <f t="shared" si="3"/>
        <v>0</v>
      </c>
      <c r="I20" s="31">
        <f t="shared" si="3"/>
        <v>0</v>
      </c>
      <c r="J20" s="26">
        <f>C20+D20+F20</f>
        <v>62</v>
      </c>
      <c r="K20" s="31">
        <f aca="true" t="shared" si="4" ref="K20:K25">E20+G20+I20</f>
        <v>93639.13</v>
      </c>
    </row>
    <row r="21" spans="1:11" ht="15">
      <c r="A21" s="129" t="s">
        <v>243</v>
      </c>
      <c r="B21" s="131" t="s">
        <v>237</v>
      </c>
      <c r="C21" s="1"/>
      <c r="D21" s="1"/>
      <c r="E21" s="22"/>
      <c r="F21" s="1"/>
      <c r="G21" s="22"/>
      <c r="H21" s="1"/>
      <c r="I21" s="22"/>
      <c r="J21" s="26">
        <f>C21+D21+F21</f>
        <v>0</v>
      </c>
      <c r="K21" s="31">
        <f t="shared" si="4"/>
        <v>0</v>
      </c>
    </row>
    <row r="22" spans="1:11" ht="15">
      <c r="A22" s="129" t="s">
        <v>8</v>
      </c>
      <c r="B22" s="131" t="s">
        <v>238</v>
      </c>
      <c r="C22" s="1">
        <v>5</v>
      </c>
      <c r="D22" s="1"/>
      <c r="E22" s="22"/>
      <c r="F22" s="1">
        <v>10</v>
      </c>
      <c r="G22" s="22">
        <v>26630.79</v>
      </c>
      <c r="H22" s="1"/>
      <c r="I22" s="22"/>
      <c r="J22" s="26">
        <f t="shared" si="2"/>
        <v>15</v>
      </c>
      <c r="K22" s="31">
        <f t="shared" si="4"/>
        <v>26630.79</v>
      </c>
    </row>
    <row r="23" spans="1:11" ht="15">
      <c r="A23" s="129" t="s">
        <v>133</v>
      </c>
      <c r="B23" s="131" t="s">
        <v>131</v>
      </c>
      <c r="C23" s="1">
        <v>5</v>
      </c>
      <c r="D23" s="1"/>
      <c r="E23" s="22"/>
      <c r="F23" s="1">
        <v>10</v>
      </c>
      <c r="G23" s="22">
        <v>26630.79</v>
      </c>
      <c r="H23" s="1"/>
      <c r="I23" s="22"/>
      <c r="J23" s="26">
        <f t="shared" si="2"/>
        <v>15</v>
      </c>
      <c r="K23" s="31">
        <f t="shared" si="4"/>
        <v>26630.79</v>
      </c>
    </row>
    <row r="24" spans="1:14" ht="15">
      <c r="A24" s="129" t="s">
        <v>244</v>
      </c>
      <c r="B24" s="131" t="s">
        <v>239</v>
      </c>
      <c r="C24" s="1"/>
      <c r="D24" s="1"/>
      <c r="E24" s="22"/>
      <c r="F24" s="1">
        <v>47</v>
      </c>
      <c r="G24" s="22">
        <v>67008.34</v>
      </c>
      <c r="H24" s="1"/>
      <c r="I24" s="22"/>
      <c r="J24" s="26">
        <f t="shared" si="2"/>
        <v>47</v>
      </c>
      <c r="K24" s="31">
        <f t="shared" si="4"/>
        <v>67008.34</v>
      </c>
      <c r="N24" s="133"/>
    </row>
    <row r="25" spans="1:14" ht="15">
      <c r="A25" s="129" t="s">
        <v>141</v>
      </c>
      <c r="B25" s="131" t="s">
        <v>131</v>
      </c>
      <c r="C25" s="1"/>
      <c r="D25" s="1"/>
      <c r="E25" s="22"/>
      <c r="F25" s="1">
        <v>47</v>
      </c>
      <c r="G25" s="22">
        <v>67008.34</v>
      </c>
      <c r="H25" s="1"/>
      <c r="I25" s="22"/>
      <c r="J25" s="26">
        <f t="shared" si="2"/>
        <v>47</v>
      </c>
      <c r="K25" s="31">
        <f t="shared" si="4"/>
        <v>67008.34</v>
      </c>
      <c r="N25" s="133"/>
    </row>
    <row r="26" spans="1:11" ht="60">
      <c r="A26" s="129" t="s">
        <v>188</v>
      </c>
      <c r="B26" s="130" t="s">
        <v>83</v>
      </c>
      <c r="C26" s="374"/>
      <c r="D26" s="374"/>
      <c r="E26" s="41"/>
      <c r="F26" s="374">
        <f>F27+F29+F31+F33</f>
        <v>19</v>
      </c>
      <c r="G26" s="41">
        <f>G27+G29+G31+G33</f>
        <v>29146.67</v>
      </c>
      <c r="H26" s="374"/>
      <c r="I26" s="41"/>
      <c r="J26" s="26">
        <f>C26+D26+F26</f>
        <v>19</v>
      </c>
      <c r="K26" s="31">
        <f aca="true" t="shared" si="5" ref="K26:K32">E26+G26+I26</f>
        <v>29146.67</v>
      </c>
    </row>
    <row r="27" spans="1:11" ht="45">
      <c r="A27" s="129" t="s">
        <v>190</v>
      </c>
      <c r="B27" s="130" t="s">
        <v>745</v>
      </c>
      <c r="C27" s="1"/>
      <c r="D27" s="1"/>
      <c r="E27" s="22"/>
      <c r="F27" s="1">
        <v>3</v>
      </c>
      <c r="G27" s="22">
        <v>710.52</v>
      </c>
      <c r="H27" s="1"/>
      <c r="I27" s="22"/>
      <c r="J27" s="26">
        <f t="shared" si="2"/>
        <v>3</v>
      </c>
      <c r="K27" s="31">
        <f t="shared" si="5"/>
        <v>710.52</v>
      </c>
    </row>
    <row r="28" spans="1:11" ht="15">
      <c r="A28" s="129" t="s">
        <v>134</v>
      </c>
      <c r="B28" s="131" t="s">
        <v>131</v>
      </c>
      <c r="C28" s="1"/>
      <c r="D28" s="1"/>
      <c r="E28" s="22"/>
      <c r="F28" s="1">
        <v>3</v>
      </c>
      <c r="G28" s="22">
        <v>710.52</v>
      </c>
      <c r="H28" s="1"/>
      <c r="I28" s="22"/>
      <c r="J28" s="26">
        <f t="shared" si="2"/>
        <v>3</v>
      </c>
      <c r="K28" s="31">
        <f t="shared" si="5"/>
        <v>710.52</v>
      </c>
    </row>
    <row r="29" spans="1:11" ht="45">
      <c r="A29" s="129" t="s">
        <v>6</v>
      </c>
      <c r="B29" s="130" t="s">
        <v>746</v>
      </c>
      <c r="C29" s="1"/>
      <c r="D29" s="1"/>
      <c r="E29" s="22"/>
      <c r="F29" s="1">
        <v>1</v>
      </c>
      <c r="G29" s="22">
        <v>1885</v>
      </c>
      <c r="H29" s="1"/>
      <c r="I29" s="22"/>
      <c r="J29" s="26">
        <f t="shared" si="2"/>
        <v>1</v>
      </c>
      <c r="K29" s="31">
        <f t="shared" si="5"/>
        <v>1885</v>
      </c>
    </row>
    <row r="30" spans="1:11" ht="15">
      <c r="A30" s="129" t="s">
        <v>142</v>
      </c>
      <c r="B30" s="131" t="s">
        <v>131</v>
      </c>
      <c r="C30" s="1"/>
      <c r="D30" s="1"/>
      <c r="E30" s="22"/>
      <c r="F30" s="1">
        <v>1</v>
      </c>
      <c r="G30" s="22">
        <v>1885</v>
      </c>
      <c r="H30" s="1"/>
      <c r="I30" s="22"/>
      <c r="J30" s="26">
        <f t="shared" si="2"/>
        <v>1</v>
      </c>
      <c r="K30" s="31">
        <f t="shared" si="5"/>
        <v>1885</v>
      </c>
    </row>
    <row r="31" spans="1:11" ht="15">
      <c r="A31" s="129" t="s">
        <v>7</v>
      </c>
      <c r="B31" s="130" t="s">
        <v>747</v>
      </c>
      <c r="C31" s="1"/>
      <c r="D31" s="1"/>
      <c r="E31" s="22"/>
      <c r="F31" s="1">
        <v>11</v>
      </c>
      <c r="G31" s="22">
        <v>22407.35</v>
      </c>
      <c r="H31" s="1"/>
      <c r="I31" s="22"/>
      <c r="J31" s="26">
        <f t="shared" si="2"/>
        <v>11</v>
      </c>
      <c r="K31" s="31">
        <f t="shared" si="5"/>
        <v>22407.35</v>
      </c>
    </row>
    <row r="32" spans="1:11" ht="15">
      <c r="A32" s="129" t="s">
        <v>135</v>
      </c>
      <c r="B32" s="131" t="s">
        <v>131</v>
      </c>
      <c r="C32" s="1"/>
      <c r="D32" s="1"/>
      <c r="E32" s="22"/>
      <c r="F32" s="1">
        <v>11</v>
      </c>
      <c r="G32" s="22">
        <v>22407.35</v>
      </c>
      <c r="H32" s="1"/>
      <c r="I32" s="22"/>
      <c r="J32" s="26">
        <f t="shared" si="2"/>
        <v>11</v>
      </c>
      <c r="K32" s="31">
        <f t="shared" si="5"/>
        <v>22407.35</v>
      </c>
    </row>
    <row r="33" spans="1:11" ht="60">
      <c r="A33" s="129" t="s">
        <v>137</v>
      </c>
      <c r="B33" s="130" t="s">
        <v>23</v>
      </c>
      <c r="C33" s="1"/>
      <c r="D33" s="1"/>
      <c r="E33" s="22"/>
      <c r="F33" s="1">
        <v>4</v>
      </c>
      <c r="G33" s="22">
        <v>4143.8</v>
      </c>
      <c r="H33" s="1"/>
      <c r="I33" s="22"/>
      <c r="J33" s="26">
        <f>C33+D33+F33</f>
        <v>4</v>
      </c>
      <c r="K33" s="31">
        <f>E33+G33+I33</f>
        <v>4143.8</v>
      </c>
    </row>
    <row r="34" spans="1:11" ht="15">
      <c r="A34" s="129" t="s">
        <v>136</v>
      </c>
      <c r="B34" s="131" t="s">
        <v>131</v>
      </c>
      <c r="C34" s="1"/>
      <c r="D34" s="1"/>
      <c r="E34" s="22"/>
      <c r="F34" s="1">
        <v>4</v>
      </c>
      <c r="G34" s="22">
        <v>4143.8</v>
      </c>
      <c r="H34" s="1"/>
      <c r="I34" s="22"/>
      <c r="J34" s="26">
        <f>C34+D34+F34</f>
        <v>4</v>
      </c>
      <c r="K34" s="31">
        <f>E34+G34+I34</f>
        <v>4143.8</v>
      </c>
    </row>
    <row r="35" spans="1:11" ht="15">
      <c r="A35" s="134"/>
      <c r="B35" s="135"/>
      <c r="C35" s="135"/>
      <c r="D35" s="135"/>
      <c r="E35" s="136"/>
      <c r="F35" s="135"/>
      <c r="G35" s="135"/>
      <c r="H35" s="135"/>
      <c r="I35" s="135"/>
      <c r="J35" s="135"/>
      <c r="K35" s="135"/>
    </row>
    <row r="36" spans="1:11" ht="15">
      <c r="A36" s="472" t="s">
        <v>248</v>
      </c>
      <c r="B36" s="472"/>
      <c r="C36" s="472"/>
      <c r="D36" s="472"/>
      <c r="E36" s="472"/>
      <c r="F36" s="472"/>
      <c r="G36" s="472"/>
      <c r="H36" s="472"/>
      <c r="I36" s="472"/>
      <c r="J36" s="472"/>
      <c r="K36" s="472"/>
    </row>
    <row r="37" spans="1:11" ht="15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ht="15">
      <c r="A38" s="472" t="s">
        <v>249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</row>
    <row r="39" spans="1:11" ht="15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1" ht="15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5"/>
    </row>
    <row r="41" spans="1:11" ht="19.5">
      <c r="A41" s="135"/>
      <c r="B41" s="124" t="s">
        <v>221</v>
      </c>
      <c r="C41" s="125"/>
      <c r="D41" s="125"/>
      <c r="E41" s="42" t="str">
        <f>'о расходовании субсидии'!D38</f>
        <v>Я.Г.Халилова</v>
      </c>
      <c r="F41" s="275"/>
      <c r="G41" s="135" t="s">
        <v>225</v>
      </c>
      <c r="H41" s="135"/>
      <c r="I41" s="135"/>
      <c r="K41" s="135"/>
    </row>
    <row r="42" spans="1:11" ht="19.5">
      <c r="A42" s="135"/>
      <c r="B42" s="124"/>
      <c r="C42" s="124"/>
      <c r="D42" s="124"/>
      <c r="E42" s="45" t="s">
        <v>16</v>
      </c>
      <c r="F42" s="49"/>
      <c r="G42" s="135"/>
      <c r="H42" s="135"/>
      <c r="I42" s="135"/>
      <c r="J42" s="135"/>
      <c r="K42" s="135"/>
    </row>
    <row r="43" spans="1:11" ht="19.5">
      <c r="A43" s="135"/>
      <c r="B43" s="124"/>
      <c r="C43" s="124"/>
      <c r="D43" s="124"/>
      <c r="E43" s="44"/>
      <c r="F43" s="137"/>
      <c r="G43" s="135"/>
      <c r="H43" s="135"/>
      <c r="I43" s="135"/>
      <c r="J43" s="135"/>
      <c r="K43" s="135"/>
    </row>
    <row r="44" spans="1:11" ht="19.5">
      <c r="A44" s="135"/>
      <c r="B44" s="124" t="s">
        <v>250</v>
      </c>
      <c r="C44" s="125"/>
      <c r="D44" s="125"/>
      <c r="E44" s="42" t="str">
        <f>'о расходовании субсидии'!D41</f>
        <v>Н.А.Попок</v>
      </c>
      <c r="F44" s="275"/>
      <c r="G44" s="135"/>
      <c r="H44" s="135"/>
      <c r="I44" s="135"/>
      <c r="J44" s="135"/>
      <c r="K44" s="135"/>
    </row>
    <row r="45" spans="1:11" ht="15">
      <c r="A45" s="135"/>
      <c r="B45" s="135"/>
      <c r="C45" s="135"/>
      <c r="D45" s="135"/>
      <c r="E45" s="45" t="s">
        <v>16</v>
      </c>
      <c r="F45" s="137"/>
      <c r="G45" s="135"/>
      <c r="H45" s="135"/>
      <c r="I45" s="135"/>
      <c r="J45" s="135"/>
      <c r="K45" s="135"/>
    </row>
    <row r="46" spans="1:11" ht="15">
      <c r="A46" s="135"/>
      <c r="B46" s="135"/>
      <c r="C46" s="135"/>
      <c r="D46" s="135"/>
      <c r="E46" s="138"/>
      <c r="F46" s="138"/>
      <c r="G46" s="135"/>
      <c r="H46" s="135"/>
      <c r="I46" s="135"/>
      <c r="J46" s="135"/>
      <c r="K46" s="135"/>
    </row>
    <row r="47" spans="1:11" ht="15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1" ht="15">
      <c r="A48" s="135" t="s">
        <v>17</v>
      </c>
      <c r="B48" s="135"/>
      <c r="C48" s="287" t="s">
        <v>801</v>
      </c>
      <c r="D48" s="287"/>
      <c r="E48" s="451">
        <v>83475022660</v>
      </c>
      <c r="F48" s="287"/>
      <c r="G48" s="11"/>
      <c r="H48" s="11"/>
      <c r="I48" s="11"/>
      <c r="J48" s="11"/>
      <c r="K48" s="11"/>
    </row>
    <row r="49" spans="1:11" ht="15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11" ht="15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 ht="15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</sheetData>
  <sheetProtection password="C461" sheet="1" formatCells="0" formatColumns="0" formatRows="0" selectLockedCells="1"/>
  <mergeCells count="17">
    <mergeCell ref="A38:K38"/>
    <mergeCell ref="D10:E10"/>
    <mergeCell ref="F10:G10"/>
    <mergeCell ref="J10:K10"/>
    <mergeCell ref="H10:I10"/>
    <mergeCell ref="A9:A11"/>
    <mergeCell ref="B9:B11"/>
    <mergeCell ref="A1:K1"/>
    <mergeCell ref="A2:K2"/>
    <mergeCell ref="A3:K3"/>
    <mergeCell ref="A36:K36"/>
    <mergeCell ref="C9:K9"/>
    <mergeCell ref="A8:K8"/>
    <mergeCell ref="A7:K7"/>
    <mergeCell ref="A4:K4"/>
    <mergeCell ref="A5:K5"/>
    <mergeCell ref="A6:K6"/>
  </mergeCells>
  <dataValidations count="21">
    <dataValidation type="whole" allowBlank="1" showErrorMessage="1" promptTitle="Ошибка!" prompt="Будьте внимательны, неверное значение! " errorTitle="нет " error="значение не может больше , чем указанное в строке п.1.1.1" sqref="C21">
      <formula1>0</formula1>
      <formula2>C15</formula2>
    </dataValidation>
    <dataValidation type="whole" allowBlank="1" showInputMessage="1" showErrorMessage="1" sqref="D21">
      <formula1>0</formula1>
      <formula2>D15</formula2>
    </dataValidation>
    <dataValidation type="decimal" allowBlank="1" showInputMessage="1" showErrorMessage="1" sqref="E21">
      <formula1>0</formula1>
      <formula2>E15</formula2>
    </dataValidation>
    <dataValidation type="whole" allowBlank="1" showInputMessage="1" showErrorMessage="1" prompt="Будьте внимательны, неверное значение! " sqref="F21">
      <formula1>0</formula1>
      <formula2>F15</formula2>
    </dataValidation>
    <dataValidation type="decimal" allowBlank="1" showInputMessage="1" showErrorMessage="1" prompt="Будьте внимательны, неверное значение! " sqref="G21:I21">
      <formula1>0</formula1>
      <formula2>G15</formula2>
    </dataValidation>
    <dataValidation type="decimal" allowBlank="1" showErrorMessage="1" errorTitle="Нет" error="не может значение быть больше, чем  указанное в строке п.1.1.2" sqref="C17:H17">
      <formula1>0</formula1>
      <formula2>C16</formula2>
    </dataValidation>
    <dataValidation type="decimal" allowBlank="1" showErrorMessage="1" prompt="Ошибка!&#10;" errorTitle="нет" error="не может значение быть больше, чем в строке п.1.1.3&#10;" sqref="J19:K19 K16:K18">
      <formula1>0</formula1>
      <formula2>J18</formula2>
    </dataValidation>
    <dataValidation type="decimal" allowBlank="1" showErrorMessage="1" errorTitle="нет " error="не может значение  быть больше, чем в строке п.1.1.3&#10;" sqref="G19:H19 C19:E19">
      <formula1>0</formula1>
      <formula2>G18</formula2>
    </dataValidation>
    <dataValidation type="whole" allowBlank="1" showErrorMessage="1" promptTitle="Ошибка!" prompt="Будьте внимательны, неверное значение! " errorTitle="нет " error="значение не может больше , чем указанное в строке п.1.1.2" sqref="C22:D22 F22 H22">
      <formula1>0</formula1>
      <formula2>C16</formula2>
    </dataValidation>
    <dataValidation type="decimal" allowBlank="1" showErrorMessage="1" prompt="Будьте внимательны, неверное значение! " errorTitle="нет" error="значение не может быть больше, чем указанное строке п.1.2.2" sqref="C23:I23">
      <formula1>0</formula1>
      <formula2>C22</formula2>
    </dataValidation>
    <dataValidation type="whole" allowBlank="1" showErrorMessage="1" prompt="Будьте внимательны, неверное значение! " errorTitle="нет " error="значение не может быть больше, чем указанное в строке п.1.1.3&#10;" sqref="C24:D24 F24 H24">
      <formula1>0</formula1>
      <formula2>C18</formula2>
    </dataValidation>
    <dataValidation type="decimal" allowBlank="1" showErrorMessage="1" prompt="Будьте внимательны, неверное значение! " errorTitle="нет" error="значение не может быть больше, чем указанное в строке п.1.2.3&#10;" sqref="C25:I25">
      <formula1>0</formula1>
      <formula2>C24</formula2>
    </dataValidation>
    <dataValidation type="decimal" allowBlank="1" showErrorMessage="1" errorTitle="нет " error="значение не может быть больше, чем указанно в строке п.1.3.1" sqref="H28 C28:D28 F28">
      <formula1>0</formula1>
      <formula2>H27</formula2>
    </dataValidation>
    <dataValidation type="decimal" allowBlank="1" showErrorMessage="1" errorTitle="нет" error="значение не может бывть больше, чем указанное в строке п.1.3.2&#10;" sqref="H30 C30:D30 F30">
      <formula1>0</formula1>
      <formula2>H29</formula2>
    </dataValidation>
    <dataValidation type="decimal" allowBlank="1" showErrorMessage="1" errorTitle="нет" error="значение не может быль больше, чем указанное в строке п.1.3.3&#10;" sqref="H34 C34:D34 F34">
      <formula1>0</formula1>
      <formula2>H33</formula2>
    </dataValidation>
    <dataValidation type="decimal" allowBlank="1" showErrorMessage="1" errorTitle="нет " error="значение не может быть больше, чем указанно в строке п.1.3.4&#10;" sqref="C32:D32 F32 H32">
      <formula1>0</formula1>
      <formula2>C31</formula2>
    </dataValidation>
    <dataValidation type="decimal" allowBlank="1" showErrorMessage="1" promptTitle="Ошибка!" prompt="Будьте внимательны, неверное значение! " errorTitle="нет " error="значение не может больше , чем указанное в строке п.1.1.2" sqref="E22 G22 I22">
      <formula1>0</formula1>
      <formula2>E16</formula2>
    </dataValidation>
    <dataValidation type="decimal" allowBlank="1" showErrorMessage="1" prompt="Будьте внимательны, неверное значение! " errorTitle="нет " error="значение не может быть больше, чем указанное в строке п.1.1.3&#10;" sqref="E24 G24 I24">
      <formula1>0</formula1>
      <formula2>E18</formula2>
    </dataValidation>
    <dataValidation type="decimal" showErrorMessage="1" errorTitle="нет " error="не может значение  быть больше, чем в строке п.1.1.3&#10;" sqref="F19 I19">
      <formula1>0</formula1>
      <formula2>F18</formula2>
    </dataValidation>
    <dataValidation type="decimal" showErrorMessage="1" errorTitle="Нет" error="не может значение быть больше, чем  указанное в строке п.1.1.2" sqref="I17">
      <formula1>0</formula1>
      <formula2>I16</formula2>
    </dataValidation>
    <dataValidation type="decimal" allowBlank="1" showInputMessage="1" showErrorMessage="1" sqref="E28 G28 I28 E30 G30 I30 E34 G34 I34 G32 I32 E32">
      <formula1>0</formula1>
      <formula2>E27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06"/>
  <sheetViews>
    <sheetView zoomScale="79" zoomScaleNormal="79" zoomScaleSheetLayoutView="39" zoomScalePageLayoutView="0" workbookViewId="0" topLeftCell="A1">
      <pane ySplit="10" topLeftCell="A73" activePane="bottomLeft" state="frozen"/>
      <selection pane="topLeft" activeCell="J1" sqref="J1"/>
      <selection pane="bottomLeft" activeCell="E77" sqref="E77"/>
    </sheetView>
  </sheetViews>
  <sheetFormatPr defaultColWidth="8.8515625" defaultRowHeight="15"/>
  <cols>
    <col min="1" max="1" width="8.8515625" style="97" customWidth="1"/>
    <col min="2" max="2" width="45.140625" style="97" customWidth="1"/>
    <col min="3" max="3" width="8.8515625" style="97" customWidth="1"/>
    <col min="4" max="4" width="8.28125" style="97" customWidth="1"/>
    <col min="5" max="5" width="12.57421875" style="97" customWidth="1"/>
    <col min="6" max="6" width="12.8515625" style="97" customWidth="1"/>
    <col min="7" max="7" width="10.140625" style="97" customWidth="1"/>
    <col min="8" max="8" width="8.8515625" style="97" customWidth="1"/>
    <col min="9" max="9" width="11.00390625" style="97" customWidth="1"/>
    <col min="10" max="10" width="8.8515625" style="97" customWidth="1"/>
    <col min="11" max="11" width="12.00390625" style="119" customWidth="1"/>
    <col min="12" max="12" width="17.00390625" style="119" customWidth="1"/>
    <col min="13" max="13" width="12.421875" style="119" customWidth="1"/>
    <col min="14" max="14" width="11.140625" style="298" customWidth="1"/>
    <col min="15" max="16" width="10.8515625" style="298" customWidth="1"/>
    <col min="17" max="17" width="14.28125" style="298" customWidth="1"/>
    <col min="18" max="18" width="8.8515625" style="298" customWidth="1"/>
    <col min="19" max="21" width="9.421875" style="298" customWidth="1"/>
    <col min="22" max="22" width="11.00390625" style="298" customWidth="1"/>
    <col min="23" max="25" width="9.421875" style="298" customWidth="1"/>
    <col min="26" max="26" width="10.421875" style="362" customWidth="1"/>
    <col min="27" max="27" width="13.421875" style="298" customWidth="1"/>
    <col min="28" max="29" width="8.8515625" style="299" customWidth="1"/>
    <col min="30" max="31" width="8.8515625" style="100" customWidth="1"/>
    <col min="32" max="32" width="16.00390625" style="100" customWidth="1"/>
    <col min="33" max="44" width="8.8515625" style="140" customWidth="1"/>
    <col min="45" max="16384" width="8.8515625" style="100" customWidth="1"/>
  </cols>
  <sheetData>
    <row r="1" spans="1:13" ht="15.75">
      <c r="A1" s="506" t="s">
        <v>214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 ht="59.25" customHeight="1">
      <c r="A2" s="507" t="s">
        <v>140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</row>
    <row r="3" spans="1:13" ht="18.75">
      <c r="A3" s="508" t="str">
        <f>'о расходовании субсидии'!A2</f>
        <v>АНО ЦСОН «Участие» 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33" ht="15.75">
      <c r="A4" s="509" t="s">
        <v>305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T4" s="300"/>
      <c r="U4" s="300"/>
      <c r="V4" s="300"/>
      <c r="W4" s="300"/>
      <c r="X4" s="300"/>
      <c r="Y4" s="300"/>
      <c r="Z4" s="363"/>
      <c r="AA4" s="300"/>
      <c r="AB4" s="301"/>
      <c r="AC4" s="301"/>
      <c r="AD4" s="141"/>
      <c r="AE4" s="141"/>
      <c r="AF4" s="141"/>
      <c r="AG4" s="142"/>
    </row>
    <row r="5" spans="1:29" ht="15">
      <c r="A5" s="510" t="str">
        <f>'о расходовании субсидии'!A8:G8</f>
        <v>за 2020 г.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497" t="s">
        <v>690</v>
      </c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</row>
    <row r="6" spans="1:29" ht="5.25" customHeight="1">
      <c r="A6" s="311"/>
      <c r="B6" s="312"/>
      <c r="C6" s="311"/>
      <c r="D6" s="311"/>
      <c r="E6" s="311"/>
      <c r="F6" s="311"/>
      <c r="G6" s="311"/>
      <c r="H6" s="311"/>
      <c r="I6" s="311"/>
      <c r="J6" s="311"/>
      <c r="K6" s="347"/>
      <c r="L6" s="347"/>
      <c r="M6" s="347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</row>
    <row r="7" spans="1:44" s="143" customFormat="1" ht="18" customHeight="1">
      <c r="A7" s="481" t="s">
        <v>182</v>
      </c>
      <c r="B7" s="499" t="s">
        <v>139</v>
      </c>
      <c r="C7" s="481" t="s">
        <v>364</v>
      </c>
      <c r="D7" s="481"/>
      <c r="E7" s="481"/>
      <c r="F7" s="481"/>
      <c r="G7" s="481" t="s">
        <v>0</v>
      </c>
      <c r="H7" s="481"/>
      <c r="I7" s="481"/>
      <c r="J7" s="481"/>
      <c r="K7" s="502" t="s">
        <v>253</v>
      </c>
      <c r="L7" s="502"/>
      <c r="M7" s="502"/>
      <c r="N7" s="487" t="s">
        <v>10</v>
      </c>
      <c r="O7" s="487"/>
      <c r="P7" s="487"/>
      <c r="Q7" s="487"/>
      <c r="R7" s="487"/>
      <c r="S7" s="487" t="s">
        <v>9</v>
      </c>
      <c r="T7" s="487"/>
      <c r="U7" s="487"/>
      <c r="V7" s="487"/>
      <c r="W7" s="488" t="s">
        <v>14</v>
      </c>
      <c r="X7" s="489"/>
      <c r="Y7" s="489"/>
      <c r="Z7" s="489"/>
      <c r="AA7" s="489"/>
      <c r="AB7" s="489"/>
      <c r="AC7" s="490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</row>
    <row r="8" spans="1:44" s="143" customFormat="1" ht="15" customHeight="1">
      <c r="A8" s="481"/>
      <c r="B8" s="500"/>
      <c r="C8" s="481"/>
      <c r="D8" s="481"/>
      <c r="E8" s="481"/>
      <c r="F8" s="481"/>
      <c r="G8" s="481"/>
      <c r="H8" s="481"/>
      <c r="I8" s="481"/>
      <c r="J8" s="481"/>
      <c r="K8" s="502"/>
      <c r="L8" s="502"/>
      <c r="M8" s="502"/>
      <c r="N8" s="487"/>
      <c r="O8" s="487"/>
      <c r="P8" s="487"/>
      <c r="Q8" s="487"/>
      <c r="R8" s="487"/>
      <c r="S8" s="487"/>
      <c r="T8" s="487"/>
      <c r="U8" s="487"/>
      <c r="V8" s="487"/>
      <c r="W8" s="491"/>
      <c r="X8" s="492"/>
      <c r="Y8" s="492"/>
      <c r="Z8" s="492"/>
      <c r="AA8" s="492"/>
      <c r="AB8" s="492"/>
      <c r="AC8" s="493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</row>
    <row r="9" spans="1:44" s="143" customFormat="1" ht="39.75" customHeight="1">
      <c r="A9" s="481"/>
      <c r="B9" s="500"/>
      <c r="C9" s="481"/>
      <c r="D9" s="481"/>
      <c r="E9" s="481"/>
      <c r="F9" s="481"/>
      <c r="G9" s="481"/>
      <c r="H9" s="481"/>
      <c r="I9" s="481"/>
      <c r="J9" s="481"/>
      <c r="K9" s="502"/>
      <c r="L9" s="502"/>
      <c r="M9" s="502"/>
      <c r="N9" s="487"/>
      <c r="O9" s="487"/>
      <c r="P9" s="487"/>
      <c r="Q9" s="487"/>
      <c r="R9" s="487"/>
      <c r="S9" s="487"/>
      <c r="T9" s="487"/>
      <c r="U9" s="487"/>
      <c r="V9" s="487"/>
      <c r="W9" s="494"/>
      <c r="X9" s="495"/>
      <c r="Y9" s="495"/>
      <c r="Z9" s="495"/>
      <c r="AA9" s="495"/>
      <c r="AB9" s="495"/>
      <c r="AC9" s="496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</row>
    <row r="10" spans="1:44" s="143" customFormat="1" ht="147" customHeight="1">
      <c r="A10" s="481"/>
      <c r="B10" s="501"/>
      <c r="C10" s="314" t="s">
        <v>226</v>
      </c>
      <c r="D10" s="314" t="s">
        <v>251</v>
      </c>
      <c r="E10" s="314" t="s">
        <v>232</v>
      </c>
      <c r="F10" s="314" t="s">
        <v>252</v>
      </c>
      <c r="G10" s="314" t="s">
        <v>226</v>
      </c>
      <c r="H10" s="314" t="s">
        <v>251</v>
      </c>
      <c r="I10" s="314" t="s">
        <v>232</v>
      </c>
      <c r="J10" s="314" t="s">
        <v>252</v>
      </c>
      <c r="K10" s="348" t="s">
        <v>227</v>
      </c>
      <c r="L10" s="348" t="s">
        <v>228</v>
      </c>
      <c r="M10" s="348" t="s">
        <v>229</v>
      </c>
      <c r="N10" s="302" t="s">
        <v>226</v>
      </c>
      <c r="O10" s="302" t="s">
        <v>251</v>
      </c>
      <c r="P10" s="302" t="s">
        <v>232</v>
      </c>
      <c r="Q10" s="302" t="s">
        <v>252</v>
      </c>
      <c r="R10" s="302" t="s">
        <v>11</v>
      </c>
      <c r="S10" s="302" t="s">
        <v>226</v>
      </c>
      <c r="T10" s="302" t="s">
        <v>251</v>
      </c>
      <c r="U10" s="302" t="s">
        <v>232</v>
      </c>
      <c r="V10" s="302" t="s">
        <v>252</v>
      </c>
      <c r="W10" s="302" t="s">
        <v>568</v>
      </c>
      <c r="X10" s="302" t="s">
        <v>569</v>
      </c>
      <c r="Y10" s="302" t="s">
        <v>570</v>
      </c>
      <c r="Z10" s="364" t="s">
        <v>13</v>
      </c>
      <c r="AA10" s="302" t="s">
        <v>571</v>
      </c>
      <c r="AB10" s="302" t="s">
        <v>572</v>
      </c>
      <c r="AC10" s="302" t="s">
        <v>573</v>
      </c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</row>
    <row r="11" spans="1:44" s="143" customFormat="1" ht="15.75">
      <c r="A11" s="313">
        <v>1</v>
      </c>
      <c r="B11" s="315">
        <v>2</v>
      </c>
      <c r="C11" s="313">
        <v>3</v>
      </c>
      <c r="D11" s="313">
        <v>4</v>
      </c>
      <c r="E11" s="313">
        <v>5</v>
      </c>
      <c r="F11" s="313">
        <v>6</v>
      </c>
      <c r="G11" s="313">
        <v>7</v>
      </c>
      <c r="H11" s="313">
        <v>8</v>
      </c>
      <c r="I11" s="313">
        <v>9</v>
      </c>
      <c r="J11" s="313">
        <v>10</v>
      </c>
      <c r="K11" s="313">
        <v>11</v>
      </c>
      <c r="L11" s="313">
        <v>12</v>
      </c>
      <c r="M11" s="313">
        <v>13</v>
      </c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65"/>
      <c r="AA11" s="303"/>
      <c r="AB11" s="304"/>
      <c r="AC11" s="30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3" customFormat="1" ht="16.5" customHeight="1">
      <c r="A12" s="316"/>
      <c r="B12" s="482" t="s">
        <v>696</v>
      </c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65"/>
      <c r="AA12" s="303"/>
      <c r="AB12" s="304"/>
      <c r="AC12" s="30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</row>
    <row r="13" spans="1:44" s="143" customFormat="1" ht="126">
      <c r="A13" s="317" t="s">
        <v>186</v>
      </c>
      <c r="B13" s="318" t="s">
        <v>697</v>
      </c>
      <c r="C13" s="319">
        <v>101</v>
      </c>
      <c r="D13" s="319"/>
      <c r="E13" s="456">
        <v>255</v>
      </c>
      <c r="F13" s="319"/>
      <c r="G13" s="320">
        <f>SUM(G14:G16)</f>
        <v>1243</v>
      </c>
      <c r="H13" s="320">
        <f aca="true" t="shared" si="0" ref="H13:M13">SUM(H14:H16)</f>
        <v>0</v>
      </c>
      <c r="I13" s="320">
        <f t="shared" si="0"/>
        <v>3415</v>
      </c>
      <c r="J13" s="320">
        <f t="shared" si="0"/>
        <v>0</v>
      </c>
      <c r="K13" s="321">
        <f t="shared" si="0"/>
        <v>0</v>
      </c>
      <c r="L13" s="321">
        <f t="shared" si="0"/>
        <v>107273.25</v>
      </c>
      <c r="M13" s="321">
        <f t="shared" si="0"/>
        <v>0</v>
      </c>
      <c r="N13" s="305">
        <f aca="true" t="shared" si="1" ref="N13:AA13">SUM(N14:N16)</f>
        <v>14.110891089108911</v>
      </c>
      <c r="O13" s="305" t="e">
        <f t="shared" si="1"/>
        <v>#DIV/0!</v>
      </c>
      <c r="P13" s="305">
        <f t="shared" si="1"/>
        <v>18.842663962136577</v>
      </c>
      <c r="Q13" s="305" t="e">
        <f>SUM(Q14:Q16)</f>
        <v>#DIV/0!</v>
      </c>
      <c r="R13" s="305">
        <f t="shared" si="1"/>
        <v>105</v>
      </c>
      <c r="S13" s="305">
        <f t="shared" si="1"/>
        <v>0</v>
      </c>
      <c r="T13" s="305" t="e">
        <f t="shared" si="1"/>
        <v>#DIV/0!</v>
      </c>
      <c r="U13" s="305">
        <f t="shared" si="1"/>
        <v>0</v>
      </c>
      <c r="V13" s="305" t="e">
        <f>SUM(V14:V16)</f>
        <v>#DIV/0!</v>
      </c>
      <c r="W13" s="305" t="e">
        <f t="shared" si="1"/>
        <v>#DIV/0!</v>
      </c>
      <c r="X13" s="305"/>
      <c r="Y13" s="305"/>
      <c r="Z13" s="361">
        <f>AVERAGE(Z14:Z16)</f>
        <v>29.343333333333334</v>
      </c>
      <c r="AA13" s="305" t="e">
        <f t="shared" si="1"/>
        <v>#DIV/0!</v>
      </c>
      <c r="AB13" s="304"/>
      <c r="AC13" s="30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</row>
    <row r="14" spans="1:44" s="143" customFormat="1" ht="78.75">
      <c r="A14" s="322" t="s">
        <v>240</v>
      </c>
      <c r="B14" s="323" t="s">
        <v>698</v>
      </c>
      <c r="C14" s="453">
        <v>101</v>
      </c>
      <c r="D14" s="453"/>
      <c r="E14" s="453">
        <v>255</v>
      </c>
      <c r="F14" s="453"/>
      <c r="G14" s="453">
        <v>799</v>
      </c>
      <c r="H14" s="453"/>
      <c r="I14" s="453">
        <v>2866</v>
      </c>
      <c r="J14" s="453"/>
      <c r="K14" s="454"/>
      <c r="L14" s="454">
        <v>90107.04</v>
      </c>
      <c r="M14" s="454"/>
      <c r="N14" s="306">
        <f aca="true" t="shared" si="2" ref="N14:N32">G14/C14</f>
        <v>7.910891089108911</v>
      </c>
      <c r="O14" s="306" t="e">
        <f aca="true" t="shared" si="3" ref="O14:O31">H14/D14</f>
        <v>#DIV/0!</v>
      </c>
      <c r="P14" s="306">
        <f aca="true" t="shared" si="4" ref="P14:Q32">I14/E14</f>
        <v>11.239215686274509</v>
      </c>
      <c r="Q14" s="306" t="e">
        <f t="shared" si="4"/>
        <v>#DIV/0!</v>
      </c>
      <c r="R14" s="306">
        <v>78</v>
      </c>
      <c r="S14" s="306" t="b">
        <f aca="true" t="shared" si="5" ref="S14:S32">N14&lt;=R14</f>
        <v>1</v>
      </c>
      <c r="T14" s="306" t="e">
        <f aca="true" t="shared" si="6" ref="T14:T31">O14&lt;=R14</f>
        <v>#DIV/0!</v>
      </c>
      <c r="U14" s="306" t="b">
        <f>P14&lt;=R14</f>
        <v>1</v>
      </c>
      <c r="V14" s="306" t="e">
        <f>Q14&lt;=R14</f>
        <v>#DIV/0!</v>
      </c>
      <c r="W14" s="306" t="e">
        <f>K14/H14</f>
        <v>#DIV/0!</v>
      </c>
      <c r="X14" s="306">
        <f>L14/I14</f>
        <v>31.439999999999998</v>
      </c>
      <c r="Y14" s="306" t="e">
        <f>M14/J14</f>
        <v>#DIV/0!</v>
      </c>
      <c r="Z14" s="366">
        <v>31.44</v>
      </c>
      <c r="AA14" s="306" t="e">
        <f>Z14=W14</f>
        <v>#DIV/0!</v>
      </c>
      <c r="AB14" s="304" t="b">
        <f>Z14=X14</f>
        <v>1</v>
      </c>
      <c r="AC14" s="304" t="e">
        <f>Z14=Y14</f>
        <v>#DIV/0!</v>
      </c>
      <c r="AF14" s="145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</row>
    <row r="15" spans="1:44" s="143" customFormat="1" ht="78.75">
      <c r="A15" s="322" t="s">
        <v>241</v>
      </c>
      <c r="B15" s="323" t="s">
        <v>699</v>
      </c>
      <c r="C15" s="453">
        <v>85</v>
      </c>
      <c r="D15" s="453"/>
      <c r="E15" s="453">
        <v>116</v>
      </c>
      <c r="F15" s="453"/>
      <c r="G15" s="453">
        <v>442</v>
      </c>
      <c r="H15" s="453"/>
      <c r="I15" s="453">
        <v>534</v>
      </c>
      <c r="J15" s="453"/>
      <c r="K15" s="454"/>
      <c r="L15" s="454">
        <v>16788.96</v>
      </c>
      <c r="M15" s="454"/>
      <c r="N15" s="306">
        <f t="shared" si="2"/>
        <v>5.2</v>
      </c>
      <c r="O15" s="306" t="e">
        <f t="shared" si="3"/>
        <v>#DIV/0!</v>
      </c>
      <c r="P15" s="306">
        <f t="shared" si="4"/>
        <v>4.603448275862069</v>
      </c>
      <c r="Q15" s="306" t="e">
        <f t="shared" si="4"/>
        <v>#DIV/0!</v>
      </c>
      <c r="R15" s="306">
        <v>9</v>
      </c>
      <c r="S15" s="306" t="b">
        <f t="shared" si="5"/>
        <v>1</v>
      </c>
      <c r="T15" s="306" t="e">
        <f t="shared" si="6"/>
        <v>#DIV/0!</v>
      </c>
      <c r="U15" s="306" t="b">
        <f aca="true" t="shared" si="7" ref="U15:U32">P15&lt;=R15</f>
        <v>1</v>
      </c>
      <c r="V15" s="306" t="e">
        <f aca="true" t="shared" si="8" ref="V15:V32">Q15&lt;=R15</f>
        <v>#DIV/0!</v>
      </c>
      <c r="W15" s="306" t="e">
        <f aca="true" t="shared" si="9" ref="W15:W68">K15/H15</f>
        <v>#DIV/0!</v>
      </c>
      <c r="X15" s="306">
        <f aca="true" t="shared" si="10" ref="X15:X68">L15/I15</f>
        <v>31.439999999999998</v>
      </c>
      <c r="Y15" s="306" t="e">
        <f aca="true" t="shared" si="11" ref="Y15:Y68">M15/J15</f>
        <v>#DIV/0!</v>
      </c>
      <c r="Z15" s="366">
        <v>31.44</v>
      </c>
      <c r="AA15" s="306" t="e">
        <f aca="true" t="shared" si="12" ref="AA15:AA28">Z15=W15</f>
        <v>#DIV/0!</v>
      </c>
      <c r="AB15" s="304" t="b">
        <f aca="true" t="shared" si="13" ref="AB15:AB64">Z15=X15</f>
        <v>1</v>
      </c>
      <c r="AC15" s="304" t="e">
        <f aca="true" t="shared" si="14" ref="AC15:AC64">Z15=Y15</f>
        <v>#DIV/0!</v>
      </c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</row>
    <row r="16" spans="1:44" s="143" customFormat="1" ht="48" thickBot="1">
      <c r="A16" s="322" t="s">
        <v>242</v>
      </c>
      <c r="B16" s="323" t="s">
        <v>700</v>
      </c>
      <c r="C16" s="453">
        <v>2</v>
      </c>
      <c r="D16" s="453"/>
      <c r="E16" s="453">
        <v>5</v>
      </c>
      <c r="F16" s="453"/>
      <c r="G16" s="453">
        <v>2</v>
      </c>
      <c r="H16" s="453"/>
      <c r="I16" s="453">
        <v>15</v>
      </c>
      <c r="J16" s="453"/>
      <c r="K16" s="454"/>
      <c r="L16" s="454">
        <v>377.25</v>
      </c>
      <c r="M16" s="454"/>
      <c r="N16" s="306">
        <f t="shared" si="2"/>
        <v>1</v>
      </c>
      <c r="O16" s="306" t="e">
        <f t="shared" si="3"/>
        <v>#DIV/0!</v>
      </c>
      <c r="P16" s="306">
        <f t="shared" si="4"/>
        <v>3</v>
      </c>
      <c r="Q16" s="306" t="e">
        <f t="shared" si="4"/>
        <v>#DIV/0!</v>
      </c>
      <c r="R16" s="306">
        <v>18</v>
      </c>
      <c r="S16" s="306" t="b">
        <f t="shared" si="5"/>
        <v>1</v>
      </c>
      <c r="T16" s="306" t="e">
        <f t="shared" si="6"/>
        <v>#DIV/0!</v>
      </c>
      <c r="U16" s="306" t="b">
        <f t="shared" si="7"/>
        <v>1</v>
      </c>
      <c r="V16" s="306" t="e">
        <f t="shared" si="8"/>
        <v>#DIV/0!</v>
      </c>
      <c r="W16" s="306" t="e">
        <f t="shared" si="9"/>
        <v>#DIV/0!</v>
      </c>
      <c r="X16" s="306">
        <f t="shared" si="10"/>
        <v>25.15</v>
      </c>
      <c r="Y16" s="306" t="e">
        <f t="shared" si="11"/>
        <v>#DIV/0!</v>
      </c>
      <c r="Z16" s="366">
        <v>25.15</v>
      </c>
      <c r="AA16" s="306" t="e">
        <f t="shared" si="12"/>
        <v>#DIV/0!</v>
      </c>
      <c r="AB16" s="304" t="b">
        <f t="shared" si="13"/>
        <v>1</v>
      </c>
      <c r="AC16" s="304" t="e">
        <f t="shared" si="14"/>
        <v>#DIV/0!</v>
      </c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</row>
    <row r="17" spans="1:44" s="143" customFormat="1" ht="16.5" thickBot="1">
      <c r="A17" s="322" t="s">
        <v>187</v>
      </c>
      <c r="B17" s="326" t="s">
        <v>701</v>
      </c>
      <c r="C17" s="453">
        <v>28</v>
      </c>
      <c r="D17" s="453"/>
      <c r="E17" s="453">
        <v>74</v>
      </c>
      <c r="F17" s="453"/>
      <c r="G17" s="453">
        <v>196</v>
      </c>
      <c r="H17" s="453"/>
      <c r="I17" s="453">
        <v>515</v>
      </c>
      <c r="J17" s="453"/>
      <c r="K17" s="454"/>
      <c r="L17" s="454">
        <v>8095.8</v>
      </c>
      <c r="M17" s="454"/>
      <c r="N17" s="306">
        <f t="shared" si="2"/>
        <v>7</v>
      </c>
      <c r="O17" s="306" t="e">
        <f t="shared" si="3"/>
        <v>#DIV/0!</v>
      </c>
      <c r="P17" s="306">
        <f t="shared" si="4"/>
        <v>6.95945945945946</v>
      </c>
      <c r="Q17" s="306" t="e">
        <f t="shared" si="4"/>
        <v>#DIV/0!</v>
      </c>
      <c r="R17" s="306">
        <v>78</v>
      </c>
      <c r="S17" s="306" t="b">
        <f t="shared" si="5"/>
        <v>1</v>
      </c>
      <c r="T17" s="306" t="e">
        <f t="shared" si="6"/>
        <v>#DIV/0!</v>
      </c>
      <c r="U17" s="306" t="b">
        <f t="shared" si="7"/>
        <v>1</v>
      </c>
      <c r="V17" s="306" t="e">
        <f t="shared" si="8"/>
        <v>#DIV/0!</v>
      </c>
      <c r="W17" s="306" t="e">
        <f t="shared" si="9"/>
        <v>#DIV/0!</v>
      </c>
      <c r="X17" s="306">
        <f t="shared" si="10"/>
        <v>15.72</v>
      </c>
      <c r="Y17" s="306" t="e">
        <f t="shared" si="11"/>
        <v>#DIV/0!</v>
      </c>
      <c r="Z17" s="366">
        <v>15.72</v>
      </c>
      <c r="AA17" s="306" t="e">
        <f t="shared" si="12"/>
        <v>#DIV/0!</v>
      </c>
      <c r="AB17" s="304" t="b">
        <f t="shared" si="13"/>
        <v>1</v>
      </c>
      <c r="AC17" s="304" t="e">
        <f t="shared" si="14"/>
        <v>#DIV/0!</v>
      </c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</row>
    <row r="18" spans="1:44" s="143" customFormat="1" ht="48" thickBot="1">
      <c r="A18" s="322" t="s">
        <v>188</v>
      </c>
      <c r="B18" s="326" t="s">
        <v>702</v>
      </c>
      <c r="C18" s="453">
        <v>3</v>
      </c>
      <c r="D18" s="453"/>
      <c r="E18" s="453">
        <v>7</v>
      </c>
      <c r="F18" s="453"/>
      <c r="G18" s="453">
        <v>24</v>
      </c>
      <c r="H18" s="453"/>
      <c r="I18" s="453">
        <v>21</v>
      </c>
      <c r="J18" s="453"/>
      <c r="K18" s="454"/>
      <c r="L18" s="454">
        <v>594.3</v>
      </c>
      <c r="M18" s="454"/>
      <c r="N18" s="306">
        <f t="shared" si="2"/>
        <v>8</v>
      </c>
      <c r="O18" s="306" t="e">
        <f t="shared" si="3"/>
        <v>#DIV/0!</v>
      </c>
      <c r="P18" s="306">
        <f t="shared" si="4"/>
        <v>3</v>
      </c>
      <c r="Q18" s="306" t="e">
        <f t="shared" si="4"/>
        <v>#DIV/0!</v>
      </c>
      <c r="R18" s="306">
        <v>78</v>
      </c>
      <c r="S18" s="306" t="b">
        <f t="shared" si="5"/>
        <v>1</v>
      </c>
      <c r="T18" s="306" t="e">
        <f t="shared" si="6"/>
        <v>#DIV/0!</v>
      </c>
      <c r="U18" s="306" t="b">
        <f t="shared" si="7"/>
        <v>1</v>
      </c>
      <c r="V18" s="306" t="e">
        <f t="shared" si="8"/>
        <v>#DIV/0!</v>
      </c>
      <c r="W18" s="306" t="e">
        <f t="shared" si="9"/>
        <v>#DIV/0!</v>
      </c>
      <c r="X18" s="306">
        <f t="shared" si="10"/>
        <v>28.299999999999997</v>
      </c>
      <c r="Y18" s="306" t="e">
        <f t="shared" si="11"/>
        <v>#DIV/0!</v>
      </c>
      <c r="Z18" s="366">
        <v>28.3</v>
      </c>
      <c r="AA18" s="306" t="e">
        <f t="shared" si="12"/>
        <v>#DIV/0!</v>
      </c>
      <c r="AB18" s="304" t="b">
        <f t="shared" si="13"/>
        <v>1</v>
      </c>
      <c r="AC18" s="304" t="e">
        <f t="shared" si="14"/>
        <v>#DIV/0!</v>
      </c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</row>
    <row r="19" spans="1:44" s="143" customFormat="1" ht="47.25">
      <c r="A19" s="322" t="s">
        <v>192</v>
      </c>
      <c r="B19" s="323" t="s">
        <v>703</v>
      </c>
      <c r="C19" s="453"/>
      <c r="D19" s="453"/>
      <c r="E19" s="453">
        <v>12</v>
      </c>
      <c r="F19" s="453"/>
      <c r="G19" s="453"/>
      <c r="H19" s="453"/>
      <c r="I19" s="453">
        <v>67</v>
      </c>
      <c r="J19" s="453"/>
      <c r="K19" s="454"/>
      <c r="L19" s="454">
        <v>1685.05</v>
      </c>
      <c r="M19" s="454"/>
      <c r="N19" s="306" t="e">
        <f t="shared" si="2"/>
        <v>#DIV/0!</v>
      </c>
      <c r="O19" s="306" t="e">
        <f t="shared" si="3"/>
        <v>#DIV/0!</v>
      </c>
      <c r="P19" s="306">
        <f t="shared" si="4"/>
        <v>5.583333333333333</v>
      </c>
      <c r="Q19" s="306" t="e">
        <f t="shared" si="4"/>
        <v>#DIV/0!</v>
      </c>
      <c r="R19" s="306">
        <v>78</v>
      </c>
      <c r="S19" s="306" t="e">
        <f t="shared" si="5"/>
        <v>#DIV/0!</v>
      </c>
      <c r="T19" s="306" t="e">
        <f t="shared" si="6"/>
        <v>#DIV/0!</v>
      </c>
      <c r="U19" s="306" t="b">
        <f t="shared" si="7"/>
        <v>1</v>
      </c>
      <c r="V19" s="306" t="e">
        <f t="shared" si="8"/>
        <v>#DIV/0!</v>
      </c>
      <c r="W19" s="306" t="e">
        <f t="shared" si="9"/>
        <v>#DIV/0!</v>
      </c>
      <c r="X19" s="306">
        <f t="shared" si="10"/>
        <v>25.15</v>
      </c>
      <c r="Y19" s="306" t="e">
        <f t="shared" si="11"/>
        <v>#DIV/0!</v>
      </c>
      <c r="Z19" s="366">
        <v>25.15</v>
      </c>
      <c r="AA19" s="306" t="e">
        <f t="shared" si="12"/>
        <v>#DIV/0!</v>
      </c>
      <c r="AB19" s="304" t="b">
        <f t="shared" si="13"/>
        <v>1</v>
      </c>
      <c r="AC19" s="304" t="e">
        <f t="shared" si="14"/>
        <v>#DIV/0!</v>
      </c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</row>
    <row r="20" spans="1:44" s="143" customFormat="1" ht="47.25">
      <c r="A20" s="322" t="s">
        <v>254</v>
      </c>
      <c r="B20" s="323" t="s">
        <v>704</v>
      </c>
      <c r="C20" s="453">
        <v>86</v>
      </c>
      <c r="D20" s="453"/>
      <c r="E20" s="453">
        <v>235</v>
      </c>
      <c r="F20" s="453"/>
      <c r="G20" s="453">
        <v>557</v>
      </c>
      <c r="H20" s="453"/>
      <c r="I20" s="453">
        <v>1231</v>
      </c>
      <c r="J20" s="453"/>
      <c r="K20" s="454"/>
      <c r="L20" s="454">
        <v>15328.73</v>
      </c>
      <c r="M20" s="454"/>
      <c r="N20" s="306">
        <f t="shared" si="2"/>
        <v>6.476744186046512</v>
      </c>
      <c r="O20" s="306" t="e">
        <f t="shared" si="3"/>
        <v>#DIV/0!</v>
      </c>
      <c r="P20" s="306">
        <f t="shared" si="4"/>
        <v>5.238297872340426</v>
      </c>
      <c r="Q20" s="306" t="e">
        <f t="shared" si="4"/>
        <v>#DIV/0!</v>
      </c>
      <c r="R20" s="306">
        <v>39</v>
      </c>
      <c r="S20" s="306" t="b">
        <f t="shared" si="5"/>
        <v>1</v>
      </c>
      <c r="T20" s="306" t="e">
        <f t="shared" si="6"/>
        <v>#DIV/0!</v>
      </c>
      <c r="U20" s="306" t="b">
        <f t="shared" si="7"/>
        <v>1</v>
      </c>
      <c r="V20" s="306" t="e">
        <f t="shared" si="8"/>
        <v>#DIV/0!</v>
      </c>
      <c r="W20" s="306" t="e">
        <f t="shared" si="9"/>
        <v>#DIV/0!</v>
      </c>
      <c r="X20" s="306">
        <f t="shared" si="10"/>
        <v>12.452258326563769</v>
      </c>
      <c r="Y20" s="306" t="e">
        <f t="shared" si="11"/>
        <v>#DIV/0!</v>
      </c>
      <c r="Z20" s="366">
        <v>12.57</v>
      </c>
      <c r="AA20" s="306" t="e">
        <f t="shared" si="12"/>
        <v>#DIV/0!</v>
      </c>
      <c r="AB20" s="304" t="b">
        <f t="shared" si="13"/>
        <v>0</v>
      </c>
      <c r="AC20" s="304" t="e">
        <f t="shared" si="14"/>
        <v>#DIV/0!</v>
      </c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</row>
    <row r="21" spans="1:44" s="143" customFormat="1" ht="31.5">
      <c r="A21" s="322" t="s">
        <v>255</v>
      </c>
      <c r="B21" s="323" t="s">
        <v>705</v>
      </c>
      <c r="C21" s="453">
        <v>1</v>
      </c>
      <c r="D21" s="453"/>
      <c r="E21" s="453">
        <v>4</v>
      </c>
      <c r="F21" s="453"/>
      <c r="G21" s="453">
        <v>1</v>
      </c>
      <c r="H21" s="453"/>
      <c r="I21" s="453">
        <v>4</v>
      </c>
      <c r="J21" s="453"/>
      <c r="K21" s="454"/>
      <c r="L21" s="454">
        <v>88</v>
      </c>
      <c r="M21" s="454"/>
      <c r="N21" s="306">
        <f t="shared" si="2"/>
        <v>1</v>
      </c>
      <c r="O21" s="306" t="e">
        <f t="shared" si="3"/>
        <v>#DIV/0!</v>
      </c>
      <c r="P21" s="306">
        <f t="shared" si="4"/>
        <v>1</v>
      </c>
      <c r="Q21" s="306" t="e">
        <f t="shared" si="4"/>
        <v>#DIV/0!</v>
      </c>
      <c r="R21" s="306">
        <v>78</v>
      </c>
      <c r="S21" s="306" t="b">
        <f t="shared" si="5"/>
        <v>1</v>
      </c>
      <c r="T21" s="306" t="e">
        <f t="shared" si="6"/>
        <v>#DIV/0!</v>
      </c>
      <c r="U21" s="306" t="b">
        <f t="shared" si="7"/>
        <v>1</v>
      </c>
      <c r="V21" s="306" t="e">
        <f t="shared" si="8"/>
        <v>#DIV/0!</v>
      </c>
      <c r="W21" s="306" t="e">
        <f t="shared" si="9"/>
        <v>#DIV/0!</v>
      </c>
      <c r="X21" s="306">
        <f t="shared" si="10"/>
        <v>22</v>
      </c>
      <c r="Y21" s="306" t="e">
        <f t="shared" si="11"/>
        <v>#DIV/0!</v>
      </c>
      <c r="Z21" s="366">
        <v>22</v>
      </c>
      <c r="AA21" s="306" t="e">
        <f t="shared" si="12"/>
        <v>#DIV/0!</v>
      </c>
      <c r="AB21" s="304" t="b">
        <f t="shared" si="13"/>
        <v>1</v>
      </c>
      <c r="AC21" s="304" t="e">
        <f t="shared" si="14"/>
        <v>#DIV/0!</v>
      </c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</row>
    <row r="22" spans="1:44" s="143" customFormat="1" ht="47.25">
      <c r="A22" s="322" t="s">
        <v>256</v>
      </c>
      <c r="B22" s="323" t="s">
        <v>706</v>
      </c>
      <c r="C22" s="453">
        <v>9</v>
      </c>
      <c r="D22" s="453"/>
      <c r="E22" s="453">
        <v>9</v>
      </c>
      <c r="F22" s="453"/>
      <c r="G22" s="453">
        <v>72</v>
      </c>
      <c r="H22" s="453"/>
      <c r="I22" s="453">
        <v>19</v>
      </c>
      <c r="J22" s="453"/>
      <c r="K22" s="454"/>
      <c r="L22" s="454">
        <v>3345.14</v>
      </c>
      <c r="M22" s="454"/>
      <c r="N22" s="306">
        <f t="shared" si="2"/>
        <v>8</v>
      </c>
      <c r="O22" s="306" t="e">
        <f t="shared" si="3"/>
        <v>#DIV/0!</v>
      </c>
      <c r="P22" s="306">
        <f t="shared" si="4"/>
        <v>2.111111111111111</v>
      </c>
      <c r="Q22" s="306" t="e">
        <f t="shared" si="4"/>
        <v>#DIV/0!</v>
      </c>
      <c r="R22" s="306">
        <v>78</v>
      </c>
      <c r="S22" s="306" t="b">
        <f t="shared" si="5"/>
        <v>1</v>
      </c>
      <c r="T22" s="306" t="e">
        <f t="shared" si="6"/>
        <v>#DIV/0!</v>
      </c>
      <c r="U22" s="306" t="b">
        <f t="shared" si="7"/>
        <v>1</v>
      </c>
      <c r="V22" s="306" t="e">
        <f t="shared" si="8"/>
        <v>#DIV/0!</v>
      </c>
      <c r="W22" s="306" t="e">
        <f t="shared" si="9"/>
        <v>#DIV/0!</v>
      </c>
      <c r="X22" s="306">
        <f t="shared" si="10"/>
        <v>176.06</v>
      </c>
      <c r="Y22" s="306" t="e">
        <f t="shared" si="11"/>
        <v>#DIV/0!</v>
      </c>
      <c r="Z22" s="366">
        <v>176.06</v>
      </c>
      <c r="AA22" s="306" t="e">
        <f t="shared" si="12"/>
        <v>#DIV/0!</v>
      </c>
      <c r="AB22" s="304" t="b">
        <f t="shared" si="13"/>
        <v>1</v>
      </c>
      <c r="AC22" s="304" t="e">
        <f t="shared" si="14"/>
        <v>#DIV/0!</v>
      </c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</row>
    <row r="23" spans="1:44" s="143" customFormat="1" ht="78.75">
      <c r="A23" s="322" t="s">
        <v>257</v>
      </c>
      <c r="B23" s="323" t="s">
        <v>707</v>
      </c>
      <c r="C23" s="453"/>
      <c r="D23" s="453"/>
      <c r="E23" s="453"/>
      <c r="F23" s="453"/>
      <c r="G23" s="453"/>
      <c r="H23" s="453"/>
      <c r="I23" s="453"/>
      <c r="J23" s="453"/>
      <c r="K23" s="454"/>
      <c r="L23" s="454"/>
      <c r="M23" s="454"/>
      <c r="N23" s="306" t="e">
        <f t="shared" si="2"/>
        <v>#DIV/0!</v>
      </c>
      <c r="O23" s="306" t="e">
        <f t="shared" si="3"/>
        <v>#DIV/0!</v>
      </c>
      <c r="P23" s="306" t="e">
        <f t="shared" si="4"/>
        <v>#DIV/0!</v>
      </c>
      <c r="Q23" s="306" t="e">
        <f t="shared" si="4"/>
        <v>#DIV/0!</v>
      </c>
      <c r="R23" s="306">
        <v>9</v>
      </c>
      <c r="S23" s="306" t="e">
        <f t="shared" si="5"/>
        <v>#DIV/0!</v>
      </c>
      <c r="T23" s="306" t="e">
        <f t="shared" si="6"/>
        <v>#DIV/0!</v>
      </c>
      <c r="U23" s="306" t="e">
        <f t="shared" si="7"/>
        <v>#DIV/0!</v>
      </c>
      <c r="V23" s="306" t="e">
        <f t="shared" si="8"/>
        <v>#DIV/0!</v>
      </c>
      <c r="W23" s="306" t="e">
        <f t="shared" si="9"/>
        <v>#DIV/0!</v>
      </c>
      <c r="X23" s="306" t="e">
        <f t="shared" si="10"/>
        <v>#DIV/0!</v>
      </c>
      <c r="Y23" s="306" t="e">
        <f t="shared" si="11"/>
        <v>#DIV/0!</v>
      </c>
      <c r="Z23" s="366">
        <v>31.44</v>
      </c>
      <c r="AA23" s="306" t="e">
        <f t="shared" si="12"/>
        <v>#DIV/0!</v>
      </c>
      <c r="AB23" s="304" t="e">
        <f t="shared" si="13"/>
        <v>#DIV/0!</v>
      </c>
      <c r="AC23" s="304" t="e">
        <f t="shared" si="14"/>
        <v>#DIV/0!</v>
      </c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</row>
    <row r="24" spans="1:44" s="143" customFormat="1" ht="15.75">
      <c r="A24" s="322" t="s">
        <v>258</v>
      </c>
      <c r="B24" s="323" t="s">
        <v>708</v>
      </c>
      <c r="C24" s="453">
        <v>101</v>
      </c>
      <c r="D24" s="453"/>
      <c r="E24" s="453">
        <v>255</v>
      </c>
      <c r="F24" s="453"/>
      <c r="G24" s="453">
        <v>758</v>
      </c>
      <c r="H24" s="453"/>
      <c r="I24" s="453">
        <v>23337</v>
      </c>
      <c r="J24" s="453"/>
      <c r="K24" s="454"/>
      <c r="L24" s="454">
        <v>235665.27</v>
      </c>
      <c r="M24" s="454"/>
      <c r="N24" s="306">
        <f t="shared" si="2"/>
        <v>7.5049504950495045</v>
      </c>
      <c r="O24" s="306" t="e">
        <f t="shared" si="3"/>
        <v>#DIV/0!</v>
      </c>
      <c r="P24" s="306">
        <f t="shared" si="4"/>
        <v>91.51764705882353</v>
      </c>
      <c r="Q24" s="306" t="e">
        <f t="shared" si="4"/>
        <v>#DIV/0!</v>
      </c>
      <c r="R24" s="306">
        <v>78</v>
      </c>
      <c r="S24" s="306" t="b">
        <f t="shared" si="5"/>
        <v>1</v>
      </c>
      <c r="T24" s="306" t="e">
        <f>O24&lt;=R24</f>
        <v>#DIV/0!</v>
      </c>
      <c r="U24" s="306" t="b">
        <f t="shared" si="7"/>
        <v>0</v>
      </c>
      <c r="V24" s="306" t="e">
        <f t="shared" si="8"/>
        <v>#DIV/0!</v>
      </c>
      <c r="W24" s="306" t="e">
        <f t="shared" si="9"/>
        <v>#DIV/0!</v>
      </c>
      <c r="X24" s="306">
        <f t="shared" si="10"/>
        <v>10.09835325877362</v>
      </c>
      <c r="Y24" s="306" t="e">
        <f t="shared" si="11"/>
        <v>#DIV/0!</v>
      </c>
      <c r="Z24" s="366">
        <v>10.16</v>
      </c>
      <c r="AA24" s="306" t="e">
        <f t="shared" si="12"/>
        <v>#DIV/0!</v>
      </c>
      <c r="AB24" s="304" t="b">
        <f t="shared" si="13"/>
        <v>0</v>
      </c>
      <c r="AC24" s="304" t="e">
        <f t="shared" si="14"/>
        <v>#DIV/0!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</row>
    <row r="25" spans="1:44" s="143" customFormat="1" ht="47.25">
      <c r="A25" s="322" t="s">
        <v>259</v>
      </c>
      <c r="B25" s="323" t="s">
        <v>709</v>
      </c>
      <c r="C25" s="453"/>
      <c r="D25" s="453"/>
      <c r="E25" s="453"/>
      <c r="F25" s="453"/>
      <c r="G25" s="453"/>
      <c r="H25" s="453"/>
      <c r="I25" s="453"/>
      <c r="J25" s="453"/>
      <c r="K25" s="454"/>
      <c r="L25" s="454"/>
      <c r="M25" s="454"/>
      <c r="N25" s="306" t="e">
        <f t="shared" si="2"/>
        <v>#DIV/0!</v>
      </c>
      <c r="O25" s="306" t="e">
        <f t="shared" si="3"/>
        <v>#DIV/0!</v>
      </c>
      <c r="P25" s="306" t="e">
        <f t="shared" si="4"/>
        <v>#DIV/0!</v>
      </c>
      <c r="Q25" s="306" t="e">
        <f t="shared" si="4"/>
        <v>#DIV/0!</v>
      </c>
      <c r="R25" s="306">
        <v>9</v>
      </c>
      <c r="S25" s="306" t="e">
        <f t="shared" si="5"/>
        <v>#DIV/0!</v>
      </c>
      <c r="T25" s="306" t="e">
        <f t="shared" si="6"/>
        <v>#DIV/0!</v>
      </c>
      <c r="U25" s="306" t="e">
        <f t="shared" si="7"/>
        <v>#DIV/0!</v>
      </c>
      <c r="V25" s="306" t="e">
        <f t="shared" si="8"/>
        <v>#DIV/0!</v>
      </c>
      <c r="W25" s="306" t="e">
        <f t="shared" si="9"/>
        <v>#DIV/0!</v>
      </c>
      <c r="X25" s="306" t="e">
        <f t="shared" si="10"/>
        <v>#DIV/0!</v>
      </c>
      <c r="Y25" s="306" t="e">
        <f t="shared" si="11"/>
        <v>#DIV/0!</v>
      </c>
      <c r="Z25" s="366">
        <v>18.86</v>
      </c>
      <c r="AA25" s="306" t="e">
        <f t="shared" si="12"/>
        <v>#DIV/0!</v>
      </c>
      <c r="AB25" s="304" t="e">
        <f t="shared" si="13"/>
        <v>#DIV/0!</v>
      </c>
      <c r="AC25" s="304" t="e">
        <f t="shared" si="14"/>
        <v>#DIV/0!</v>
      </c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</row>
    <row r="26" spans="1:44" s="143" customFormat="1" ht="47.25">
      <c r="A26" s="322" t="s">
        <v>260</v>
      </c>
      <c r="B26" s="323" t="s">
        <v>710</v>
      </c>
      <c r="C26" s="453">
        <v>53</v>
      </c>
      <c r="D26" s="453"/>
      <c r="E26" s="453">
        <v>156</v>
      </c>
      <c r="F26" s="453"/>
      <c r="G26" s="453">
        <v>365</v>
      </c>
      <c r="H26" s="453"/>
      <c r="I26" s="453">
        <v>456</v>
      </c>
      <c r="J26" s="453"/>
      <c r="K26" s="454"/>
      <c r="L26" s="454">
        <v>4912.49</v>
      </c>
      <c r="M26" s="454"/>
      <c r="N26" s="306">
        <f t="shared" si="2"/>
        <v>6.886792452830188</v>
      </c>
      <c r="O26" s="306" t="e">
        <f t="shared" si="3"/>
        <v>#DIV/0!</v>
      </c>
      <c r="P26" s="306">
        <f t="shared" si="4"/>
        <v>2.923076923076923</v>
      </c>
      <c r="Q26" s="306" t="e">
        <f t="shared" si="4"/>
        <v>#DIV/0!</v>
      </c>
      <c r="R26" s="306">
        <v>39</v>
      </c>
      <c r="S26" s="306" t="b">
        <f t="shared" si="5"/>
        <v>1</v>
      </c>
      <c r="T26" s="306" t="e">
        <f t="shared" si="6"/>
        <v>#DIV/0!</v>
      </c>
      <c r="U26" s="306" t="b">
        <f t="shared" si="7"/>
        <v>1</v>
      </c>
      <c r="V26" s="306" t="e">
        <f t="shared" si="8"/>
        <v>#DIV/0!</v>
      </c>
      <c r="W26" s="306" t="e">
        <f t="shared" si="9"/>
        <v>#DIV/0!</v>
      </c>
      <c r="X26" s="306">
        <f t="shared" si="10"/>
        <v>10.773004385964912</v>
      </c>
      <c r="Y26" s="306" t="e">
        <f t="shared" si="11"/>
        <v>#DIV/0!</v>
      </c>
      <c r="Z26" s="366">
        <v>11.08</v>
      </c>
      <c r="AA26" s="306" t="e">
        <f t="shared" si="12"/>
        <v>#DIV/0!</v>
      </c>
      <c r="AB26" s="304" t="b">
        <f t="shared" si="13"/>
        <v>0</v>
      </c>
      <c r="AC26" s="304" t="e">
        <f t="shared" si="14"/>
        <v>#DIV/0!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</row>
    <row r="27" spans="1:44" s="143" customFormat="1" ht="78.75">
      <c r="A27" s="322" t="s">
        <v>261</v>
      </c>
      <c r="B27" s="323" t="s">
        <v>711</v>
      </c>
      <c r="C27" s="453">
        <v>90</v>
      </c>
      <c r="D27" s="453"/>
      <c r="E27" s="453">
        <v>224</v>
      </c>
      <c r="F27" s="453"/>
      <c r="G27" s="453">
        <v>702</v>
      </c>
      <c r="H27" s="453"/>
      <c r="I27" s="453">
        <v>1794</v>
      </c>
      <c r="J27" s="453"/>
      <c r="K27" s="454"/>
      <c r="L27" s="454">
        <v>22379.56</v>
      </c>
      <c r="M27" s="454"/>
      <c r="N27" s="306">
        <f t="shared" si="2"/>
        <v>7.8</v>
      </c>
      <c r="O27" s="306" t="e">
        <f t="shared" si="3"/>
        <v>#DIV/0!</v>
      </c>
      <c r="P27" s="306">
        <f t="shared" si="4"/>
        <v>8.008928571428571</v>
      </c>
      <c r="Q27" s="306" t="e">
        <f t="shared" si="4"/>
        <v>#DIV/0!</v>
      </c>
      <c r="R27" s="306">
        <v>78</v>
      </c>
      <c r="S27" s="306" t="b">
        <f t="shared" si="5"/>
        <v>1</v>
      </c>
      <c r="T27" s="306" t="e">
        <f t="shared" si="6"/>
        <v>#DIV/0!</v>
      </c>
      <c r="U27" s="306" t="b">
        <f t="shared" si="7"/>
        <v>1</v>
      </c>
      <c r="V27" s="306" t="e">
        <f t="shared" si="8"/>
        <v>#DIV/0!</v>
      </c>
      <c r="W27" s="306" t="e">
        <f t="shared" si="9"/>
        <v>#DIV/0!</v>
      </c>
      <c r="X27" s="306">
        <f t="shared" si="10"/>
        <v>12.474671125975474</v>
      </c>
      <c r="Y27" s="306" t="e">
        <f t="shared" si="11"/>
        <v>#DIV/0!</v>
      </c>
      <c r="Z27" s="366">
        <v>20.96</v>
      </c>
      <c r="AA27" s="306" t="e">
        <f t="shared" si="12"/>
        <v>#DIV/0!</v>
      </c>
      <c r="AB27" s="304" t="b">
        <f t="shared" si="13"/>
        <v>0</v>
      </c>
      <c r="AC27" s="304" t="e">
        <f t="shared" si="14"/>
        <v>#DIV/0!</v>
      </c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</row>
    <row r="28" spans="1:44" s="143" customFormat="1" ht="110.25">
      <c r="A28" s="322" t="s">
        <v>262</v>
      </c>
      <c r="B28" s="323" t="s">
        <v>712</v>
      </c>
      <c r="C28" s="453">
        <v>73</v>
      </c>
      <c r="D28" s="453"/>
      <c r="E28" s="453">
        <v>221</v>
      </c>
      <c r="F28" s="453"/>
      <c r="G28" s="453">
        <v>219</v>
      </c>
      <c r="H28" s="453"/>
      <c r="I28" s="453">
        <v>2524</v>
      </c>
      <c r="J28" s="453"/>
      <c r="K28" s="454"/>
      <c r="L28" s="454">
        <v>26046.14</v>
      </c>
      <c r="M28" s="454"/>
      <c r="N28" s="306">
        <f t="shared" si="2"/>
        <v>3</v>
      </c>
      <c r="O28" s="306" t="e">
        <f t="shared" si="3"/>
        <v>#DIV/0!</v>
      </c>
      <c r="P28" s="306">
        <f t="shared" si="4"/>
        <v>11.42081447963801</v>
      </c>
      <c r="Q28" s="306" t="e">
        <f t="shared" si="4"/>
        <v>#DIV/0!</v>
      </c>
      <c r="R28" s="306">
        <v>37</v>
      </c>
      <c r="S28" s="306" t="b">
        <f t="shared" si="5"/>
        <v>1</v>
      </c>
      <c r="T28" s="306" t="e">
        <f t="shared" si="6"/>
        <v>#DIV/0!</v>
      </c>
      <c r="U28" s="306" t="b">
        <f t="shared" si="7"/>
        <v>1</v>
      </c>
      <c r="V28" s="306" t="e">
        <f t="shared" si="8"/>
        <v>#DIV/0!</v>
      </c>
      <c r="W28" s="306" t="e">
        <f t="shared" si="9"/>
        <v>#DIV/0!</v>
      </c>
      <c r="X28" s="306">
        <f t="shared" si="10"/>
        <v>10.319389857369256</v>
      </c>
      <c r="Y28" s="306" t="e">
        <f t="shared" si="11"/>
        <v>#DIV/0!</v>
      </c>
      <c r="Z28" s="366">
        <v>11.73</v>
      </c>
      <c r="AA28" s="306" t="e">
        <f t="shared" si="12"/>
        <v>#DIV/0!</v>
      </c>
      <c r="AB28" s="304" t="b">
        <f t="shared" si="13"/>
        <v>0</v>
      </c>
      <c r="AC28" s="304" t="e">
        <f t="shared" si="14"/>
        <v>#DIV/0!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</row>
    <row r="29" spans="1:44" s="143" customFormat="1" ht="31.5">
      <c r="A29" s="322" t="s">
        <v>263</v>
      </c>
      <c r="B29" s="323" t="s">
        <v>713</v>
      </c>
      <c r="C29" s="453">
        <v>1</v>
      </c>
      <c r="D29" s="453"/>
      <c r="E29" s="453">
        <v>1</v>
      </c>
      <c r="F29" s="453"/>
      <c r="G29" s="453">
        <v>1</v>
      </c>
      <c r="H29" s="453"/>
      <c r="I29" s="453">
        <v>2</v>
      </c>
      <c r="J29" s="453"/>
      <c r="K29" s="454"/>
      <c r="L29" s="454">
        <v>37.72</v>
      </c>
      <c r="M29" s="454"/>
      <c r="N29" s="306">
        <f t="shared" si="2"/>
        <v>1</v>
      </c>
      <c r="O29" s="306" t="e">
        <f t="shared" si="3"/>
        <v>#DIV/0!</v>
      </c>
      <c r="P29" s="306">
        <f t="shared" si="4"/>
        <v>2</v>
      </c>
      <c r="Q29" s="306" t="e">
        <f t="shared" si="4"/>
        <v>#DIV/0!</v>
      </c>
      <c r="R29" s="307">
        <v>1</v>
      </c>
      <c r="S29" s="306" t="b">
        <f t="shared" si="5"/>
        <v>1</v>
      </c>
      <c r="T29" s="306" t="e">
        <f t="shared" si="6"/>
        <v>#DIV/0!</v>
      </c>
      <c r="U29" s="306" t="b">
        <f t="shared" si="7"/>
        <v>0</v>
      </c>
      <c r="V29" s="306" t="e">
        <f t="shared" si="8"/>
        <v>#DIV/0!</v>
      </c>
      <c r="W29" s="306" t="e">
        <f t="shared" si="9"/>
        <v>#DIV/0!</v>
      </c>
      <c r="X29" s="306">
        <f t="shared" si="10"/>
        <v>18.86</v>
      </c>
      <c r="Y29" s="306" t="e">
        <f t="shared" si="11"/>
        <v>#DIV/0!</v>
      </c>
      <c r="Z29" s="366">
        <v>18.86</v>
      </c>
      <c r="AA29" s="306" t="e">
        <f>Z29=W29</f>
        <v>#DIV/0!</v>
      </c>
      <c r="AB29" s="304" t="b">
        <f t="shared" si="13"/>
        <v>1</v>
      </c>
      <c r="AC29" s="304" t="e">
        <f t="shared" si="14"/>
        <v>#DIV/0!</v>
      </c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</row>
    <row r="30" spans="1:44" s="143" customFormat="1" ht="47.25">
      <c r="A30" s="322" t="s">
        <v>264</v>
      </c>
      <c r="B30" s="323" t="s">
        <v>714</v>
      </c>
      <c r="C30" s="453">
        <v>89</v>
      </c>
      <c r="D30" s="453"/>
      <c r="E30" s="453">
        <v>220</v>
      </c>
      <c r="F30" s="453"/>
      <c r="G30" s="453">
        <v>447</v>
      </c>
      <c r="H30" s="453"/>
      <c r="I30" s="453">
        <v>1080</v>
      </c>
      <c r="J30" s="453"/>
      <c r="K30" s="454"/>
      <c r="L30" s="454">
        <v>20161.36</v>
      </c>
      <c r="M30" s="454"/>
      <c r="N30" s="306">
        <f t="shared" si="2"/>
        <v>5.022471910112359</v>
      </c>
      <c r="O30" s="306" t="e">
        <f t="shared" si="3"/>
        <v>#DIV/0!</v>
      </c>
      <c r="P30" s="306">
        <f t="shared" si="4"/>
        <v>4.909090909090909</v>
      </c>
      <c r="Q30" s="306" t="e">
        <f t="shared" si="4"/>
        <v>#DIV/0!</v>
      </c>
      <c r="R30" s="306">
        <v>9</v>
      </c>
      <c r="S30" s="306" t="b">
        <f t="shared" si="5"/>
        <v>1</v>
      </c>
      <c r="T30" s="306" t="e">
        <f t="shared" si="6"/>
        <v>#DIV/0!</v>
      </c>
      <c r="U30" s="306" t="b">
        <f t="shared" si="7"/>
        <v>1</v>
      </c>
      <c r="V30" s="306" t="e">
        <f t="shared" si="8"/>
        <v>#DIV/0!</v>
      </c>
      <c r="W30" s="306" t="e">
        <f t="shared" si="9"/>
        <v>#DIV/0!</v>
      </c>
      <c r="X30" s="306">
        <f t="shared" si="10"/>
        <v>18.667925925925925</v>
      </c>
      <c r="Y30" s="306" t="e">
        <f t="shared" si="11"/>
        <v>#DIV/0!</v>
      </c>
      <c r="Z30" s="366">
        <v>18.86</v>
      </c>
      <c r="AA30" s="306" t="e">
        <f>Z30=W30</f>
        <v>#DIV/0!</v>
      </c>
      <c r="AB30" s="304" t="b">
        <f t="shared" si="13"/>
        <v>0</v>
      </c>
      <c r="AC30" s="304" t="e">
        <f t="shared" si="14"/>
        <v>#DIV/0!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</row>
    <row r="31" spans="1:44" s="143" customFormat="1" ht="78.75">
      <c r="A31" s="322" t="s">
        <v>265</v>
      </c>
      <c r="B31" s="323" t="s">
        <v>715</v>
      </c>
      <c r="C31" s="453">
        <v>2</v>
      </c>
      <c r="D31" s="453"/>
      <c r="E31" s="453">
        <v>3</v>
      </c>
      <c r="F31" s="453"/>
      <c r="G31" s="453">
        <v>2</v>
      </c>
      <c r="H31" s="453"/>
      <c r="I31" s="453">
        <v>3</v>
      </c>
      <c r="J31" s="453"/>
      <c r="K31" s="454"/>
      <c r="L31" s="454">
        <v>37.74</v>
      </c>
      <c r="M31" s="454"/>
      <c r="N31" s="306">
        <f t="shared" si="2"/>
        <v>1</v>
      </c>
      <c r="O31" s="306" t="e">
        <f t="shared" si="3"/>
        <v>#DIV/0!</v>
      </c>
      <c r="P31" s="306">
        <f t="shared" si="4"/>
        <v>1</v>
      </c>
      <c r="Q31" s="306" t="e">
        <f t="shared" si="4"/>
        <v>#DIV/0!</v>
      </c>
      <c r="R31" s="306"/>
      <c r="S31" s="306" t="b">
        <f t="shared" si="5"/>
        <v>0</v>
      </c>
      <c r="T31" s="306" t="e">
        <f t="shared" si="6"/>
        <v>#DIV/0!</v>
      </c>
      <c r="U31" s="306" t="b">
        <f t="shared" si="7"/>
        <v>0</v>
      </c>
      <c r="V31" s="306" t="e">
        <f t="shared" si="8"/>
        <v>#DIV/0!</v>
      </c>
      <c r="W31" s="306" t="e">
        <f t="shared" si="9"/>
        <v>#DIV/0!</v>
      </c>
      <c r="X31" s="306">
        <f t="shared" si="10"/>
        <v>12.58</v>
      </c>
      <c r="Y31" s="306" t="e">
        <f t="shared" si="11"/>
        <v>#DIV/0!</v>
      </c>
      <c r="Z31" s="366">
        <v>12.58</v>
      </c>
      <c r="AA31" s="306" t="e">
        <f>Z31=W31</f>
        <v>#DIV/0!</v>
      </c>
      <c r="AB31" s="304" t="b">
        <f t="shared" si="13"/>
        <v>1</v>
      </c>
      <c r="AC31" s="304" t="e">
        <f t="shared" si="14"/>
        <v>#DIV/0!</v>
      </c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</row>
    <row r="32" spans="1:44" s="143" customFormat="1" ht="78.75">
      <c r="A32" s="322" t="s">
        <v>12</v>
      </c>
      <c r="B32" s="323" t="s">
        <v>716</v>
      </c>
      <c r="C32" s="453">
        <v>2</v>
      </c>
      <c r="D32" s="453"/>
      <c r="E32" s="453"/>
      <c r="F32" s="453"/>
      <c r="G32" s="453">
        <v>2</v>
      </c>
      <c r="H32" s="453"/>
      <c r="I32" s="453"/>
      <c r="J32" s="453"/>
      <c r="K32" s="454"/>
      <c r="L32" s="454"/>
      <c r="M32" s="454"/>
      <c r="N32" s="306">
        <f t="shared" si="2"/>
        <v>1</v>
      </c>
      <c r="O32" s="306"/>
      <c r="P32" s="306" t="e">
        <f t="shared" si="4"/>
        <v>#DIV/0!</v>
      </c>
      <c r="Q32" s="306" t="e">
        <f t="shared" si="4"/>
        <v>#DIV/0!</v>
      </c>
      <c r="R32" s="306"/>
      <c r="S32" s="306" t="b">
        <f t="shared" si="5"/>
        <v>0</v>
      </c>
      <c r="T32" s="306"/>
      <c r="U32" s="306" t="e">
        <f t="shared" si="7"/>
        <v>#DIV/0!</v>
      </c>
      <c r="V32" s="306" t="e">
        <f t="shared" si="8"/>
        <v>#DIV/0!</v>
      </c>
      <c r="W32" s="306" t="e">
        <f t="shared" si="9"/>
        <v>#DIV/0!</v>
      </c>
      <c r="X32" s="306" t="e">
        <f t="shared" si="10"/>
        <v>#DIV/0!</v>
      </c>
      <c r="Y32" s="306" t="e">
        <f t="shared" si="11"/>
        <v>#DIV/0!</v>
      </c>
      <c r="Z32" s="367" t="s">
        <v>226</v>
      </c>
      <c r="AA32" s="306"/>
      <c r="AB32" s="304" t="e">
        <f t="shared" si="13"/>
        <v>#DIV/0!</v>
      </c>
      <c r="AC32" s="304" t="e">
        <f t="shared" si="14"/>
        <v>#DIV/0!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</row>
    <row r="33" spans="1:44" s="143" customFormat="1" ht="15.75">
      <c r="A33" s="322"/>
      <c r="B33" s="327" t="s">
        <v>230</v>
      </c>
      <c r="C33" s="319">
        <v>101</v>
      </c>
      <c r="D33" s="319"/>
      <c r="E33" s="319">
        <v>255</v>
      </c>
      <c r="F33" s="319"/>
      <c r="G33" s="320">
        <f>SUM(G17:G32,G13)</f>
        <v>4589</v>
      </c>
      <c r="H33" s="320">
        <f aca="true" t="shared" si="15" ref="H33:M33">SUM(H17:H32,H13)</f>
        <v>0</v>
      </c>
      <c r="I33" s="320">
        <f t="shared" si="15"/>
        <v>34468</v>
      </c>
      <c r="J33" s="320">
        <f t="shared" si="15"/>
        <v>0</v>
      </c>
      <c r="K33" s="321">
        <f t="shared" si="15"/>
        <v>0</v>
      </c>
      <c r="L33" s="321">
        <f t="shared" si="15"/>
        <v>445650.54999999993</v>
      </c>
      <c r="M33" s="321">
        <f t="shared" si="15"/>
        <v>0</v>
      </c>
      <c r="N33" s="306"/>
      <c r="O33" s="306"/>
      <c r="P33" s="306"/>
      <c r="Q33" s="306"/>
      <c r="R33" s="303"/>
      <c r="S33" s="303" t="e">
        <f>SUM(S17:S32)+S13</f>
        <v>#DIV/0!</v>
      </c>
      <c r="T33" s="303" t="e">
        <f aca="true" t="shared" si="16" ref="T33:AC33">SUM(T17:T32)+T13</f>
        <v>#DIV/0!</v>
      </c>
      <c r="U33" s="303" t="e">
        <f t="shared" si="16"/>
        <v>#DIV/0!</v>
      </c>
      <c r="V33" s="303" t="e">
        <f t="shared" si="16"/>
        <v>#DIV/0!</v>
      </c>
      <c r="W33" s="303" t="e">
        <f t="shared" si="16"/>
        <v>#DIV/0!</v>
      </c>
      <c r="X33" s="303" t="e">
        <f t="shared" si="16"/>
        <v>#DIV/0!</v>
      </c>
      <c r="Y33" s="303" t="e">
        <f t="shared" si="16"/>
        <v>#DIV/0!</v>
      </c>
      <c r="Z33" s="365"/>
      <c r="AA33" s="303" t="e">
        <f t="shared" si="16"/>
        <v>#DIV/0!</v>
      </c>
      <c r="AB33" s="303" t="e">
        <f t="shared" si="16"/>
        <v>#DIV/0!</v>
      </c>
      <c r="AC33" s="303" t="e">
        <f t="shared" si="16"/>
        <v>#DIV/0!</v>
      </c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</row>
    <row r="34" spans="1:44" s="143" customFormat="1" ht="36" customHeight="1">
      <c r="A34" s="328"/>
      <c r="B34" s="486" t="s">
        <v>266</v>
      </c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306"/>
      <c r="O34" s="306"/>
      <c r="P34" s="306"/>
      <c r="Q34" s="306"/>
      <c r="R34" s="303"/>
      <c r="S34" s="303"/>
      <c r="T34" s="303"/>
      <c r="U34" s="303"/>
      <c r="V34" s="303"/>
      <c r="W34" s="306"/>
      <c r="X34" s="306"/>
      <c r="Y34" s="306"/>
      <c r="Z34" s="365"/>
      <c r="AA34" s="303"/>
      <c r="AB34" s="304"/>
      <c r="AC34" s="30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</row>
    <row r="35" spans="1:44" s="143" customFormat="1" ht="84.75" customHeight="1">
      <c r="A35" s="322" t="s">
        <v>194</v>
      </c>
      <c r="B35" s="323" t="s">
        <v>267</v>
      </c>
      <c r="C35" s="453">
        <v>20</v>
      </c>
      <c r="D35" s="453"/>
      <c r="E35" s="453">
        <v>67</v>
      </c>
      <c r="F35" s="453"/>
      <c r="G35" s="453">
        <v>131</v>
      </c>
      <c r="H35" s="453"/>
      <c r="I35" s="453">
        <v>781</v>
      </c>
      <c r="J35" s="453"/>
      <c r="K35" s="454"/>
      <c r="L35" s="454">
        <v>9824.98</v>
      </c>
      <c r="M35" s="454"/>
      <c r="N35" s="306">
        <f aca="true" t="shared" si="17" ref="N35:Q36">G35/C35</f>
        <v>6.55</v>
      </c>
      <c r="O35" s="306" t="e">
        <f t="shared" si="17"/>
        <v>#DIV/0!</v>
      </c>
      <c r="P35" s="306">
        <f t="shared" si="17"/>
        <v>11.656716417910447</v>
      </c>
      <c r="Q35" s="306" t="e">
        <f t="shared" si="17"/>
        <v>#DIV/0!</v>
      </c>
      <c r="R35" s="306">
        <v>78</v>
      </c>
      <c r="S35" s="306" t="b">
        <f>N35&lt;=R35</f>
        <v>1</v>
      </c>
      <c r="T35" s="306" t="e">
        <f>O35&lt;=R35</f>
        <v>#DIV/0!</v>
      </c>
      <c r="U35" s="306" t="b">
        <f>P35&lt;=R35</f>
        <v>1</v>
      </c>
      <c r="V35" s="306" t="e">
        <f aca="true" t="shared" si="18" ref="V35:V41">Q35&lt;=R35</f>
        <v>#DIV/0!</v>
      </c>
      <c r="W35" s="306" t="e">
        <f t="shared" si="9"/>
        <v>#DIV/0!</v>
      </c>
      <c r="X35" s="306">
        <f t="shared" si="10"/>
        <v>12.58</v>
      </c>
      <c r="Y35" s="306" t="e">
        <f t="shared" si="11"/>
        <v>#DIV/0!</v>
      </c>
      <c r="Z35" s="366">
        <v>12.58</v>
      </c>
      <c r="AA35" s="306" t="e">
        <f aca="true" t="shared" si="19" ref="AA35:AA41">Z35=W35</f>
        <v>#DIV/0!</v>
      </c>
      <c r="AB35" s="304" t="b">
        <f t="shared" si="13"/>
        <v>1</v>
      </c>
      <c r="AC35" s="304" t="e">
        <f t="shared" si="14"/>
        <v>#DIV/0!</v>
      </c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</row>
    <row r="36" spans="1:44" s="143" customFormat="1" ht="47.25">
      <c r="A36" s="322" t="s">
        <v>268</v>
      </c>
      <c r="B36" s="323" t="s">
        <v>717</v>
      </c>
      <c r="C36" s="453"/>
      <c r="D36" s="453"/>
      <c r="E36" s="453"/>
      <c r="F36" s="453"/>
      <c r="G36" s="453"/>
      <c r="H36" s="453"/>
      <c r="I36" s="453"/>
      <c r="J36" s="453"/>
      <c r="K36" s="454"/>
      <c r="L36" s="454"/>
      <c r="M36" s="454"/>
      <c r="N36" s="306" t="e">
        <f t="shared" si="17"/>
        <v>#DIV/0!</v>
      </c>
      <c r="O36" s="306" t="e">
        <f t="shared" si="17"/>
        <v>#DIV/0!</v>
      </c>
      <c r="P36" s="306" t="e">
        <f t="shared" si="17"/>
        <v>#DIV/0!</v>
      </c>
      <c r="Q36" s="306" t="e">
        <f t="shared" si="17"/>
        <v>#DIV/0!</v>
      </c>
      <c r="R36" s="306">
        <v>78</v>
      </c>
      <c r="S36" s="306" t="e">
        <f>N36&lt;=R36</f>
        <v>#DIV/0!</v>
      </c>
      <c r="T36" s="306" t="e">
        <f>O36&lt;=R36</f>
        <v>#DIV/0!</v>
      </c>
      <c r="U36" s="306" t="e">
        <f>P36&lt;=R36</f>
        <v>#DIV/0!</v>
      </c>
      <c r="V36" s="306" t="e">
        <f t="shared" si="18"/>
        <v>#DIV/0!</v>
      </c>
      <c r="W36" s="306" t="e">
        <f t="shared" si="9"/>
        <v>#DIV/0!</v>
      </c>
      <c r="X36" s="306" t="e">
        <f t="shared" si="10"/>
        <v>#DIV/0!</v>
      </c>
      <c r="Y36" s="306" t="e">
        <f t="shared" si="11"/>
        <v>#DIV/0!</v>
      </c>
      <c r="Z36" s="366">
        <v>18.86</v>
      </c>
      <c r="AA36" s="306" t="e">
        <f t="shared" si="19"/>
        <v>#DIV/0!</v>
      </c>
      <c r="AB36" s="304" t="e">
        <f t="shared" si="13"/>
        <v>#DIV/0!</v>
      </c>
      <c r="AC36" s="304" t="e">
        <f t="shared" si="14"/>
        <v>#DIV/0!</v>
      </c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</row>
    <row r="37" spans="1:44" s="143" customFormat="1" ht="47.25">
      <c r="A37" s="322" t="s">
        <v>198</v>
      </c>
      <c r="B37" s="323" t="s">
        <v>718</v>
      </c>
      <c r="C37" s="453">
        <v>2</v>
      </c>
      <c r="D37" s="453"/>
      <c r="E37" s="453">
        <v>6</v>
      </c>
      <c r="F37" s="453"/>
      <c r="G37" s="453">
        <v>2</v>
      </c>
      <c r="H37" s="453"/>
      <c r="I37" s="453">
        <v>8</v>
      </c>
      <c r="J37" s="453"/>
      <c r="K37" s="454"/>
      <c r="L37" s="454">
        <v>352.16</v>
      </c>
      <c r="M37" s="454"/>
      <c r="N37" s="306"/>
      <c r="O37" s="306"/>
      <c r="P37" s="306"/>
      <c r="Q37" s="306"/>
      <c r="R37" s="306"/>
      <c r="S37" s="306"/>
      <c r="T37" s="306"/>
      <c r="U37" s="306"/>
      <c r="V37" s="306" t="b">
        <f t="shared" si="18"/>
        <v>1</v>
      </c>
      <c r="W37" s="306" t="e">
        <f t="shared" si="9"/>
        <v>#DIV/0!</v>
      </c>
      <c r="X37" s="306">
        <f t="shared" si="10"/>
        <v>44.02</v>
      </c>
      <c r="Y37" s="306" t="e">
        <f t="shared" si="11"/>
        <v>#DIV/0!</v>
      </c>
      <c r="Z37" s="366">
        <v>44.02</v>
      </c>
      <c r="AA37" s="306" t="e">
        <f t="shared" si="19"/>
        <v>#DIV/0!</v>
      </c>
      <c r="AB37" s="304" t="b">
        <f t="shared" si="13"/>
        <v>1</v>
      </c>
      <c r="AC37" s="304" t="e">
        <f t="shared" si="14"/>
        <v>#DIV/0!</v>
      </c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</row>
    <row r="38" spans="1:44" s="143" customFormat="1" ht="63">
      <c r="A38" s="322" t="s">
        <v>269</v>
      </c>
      <c r="B38" s="323" t="s">
        <v>719</v>
      </c>
      <c r="C38" s="453">
        <v>73</v>
      </c>
      <c r="D38" s="453"/>
      <c r="E38" s="453">
        <v>121</v>
      </c>
      <c r="F38" s="453"/>
      <c r="G38" s="453">
        <v>416</v>
      </c>
      <c r="H38" s="453"/>
      <c r="I38" s="453">
        <v>919</v>
      </c>
      <c r="J38" s="453"/>
      <c r="K38" s="454"/>
      <c r="L38" s="454">
        <v>34640.62</v>
      </c>
      <c r="M38" s="454"/>
      <c r="N38" s="306">
        <f aca="true" t="shared" si="20" ref="N38:Q41">G38/C38</f>
        <v>5.698630136986301</v>
      </c>
      <c r="O38" s="306" t="e">
        <f t="shared" si="20"/>
        <v>#DIV/0!</v>
      </c>
      <c r="P38" s="306">
        <f t="shared" si="20"/>
        <v>7.595041322314049</v>
      </c>
      <c r="Q38" s="306" t="e">
        <f t="shared" si="20"/>
        <v>#DIV/0!</v>
      </c>
      <c r="R38" s="306">
        <v>78</v>
      </c>
      <c r="S38" s="306" t="b">
        <f aca="true" t="shared" si="21" ref="S38:S43">N38&lt;=R38</f>
        <v>1</v>
      </c>
      <c r="T38" s="306" t="e">
        <f aca="true" t="shared" si="22" ref="T38:T43">O38&lt;=R38</f>
        <v>#DIV/0!</v>
      </c>
      <c r="U38" s="306" t="b">
        <f aca="true" t="shared" si="23" ref="U38:U43">P38&lt;=R38</f>
        <v>1</v>
      </c>
      <c r="V38" s="306" t="e">
        <f t="shared" si="18"/>
        <v>#DIV/0!</v>
      </c>
      <c r="W38" s="306" t="e">
        <f t="shared" si="9"/>
        <v>#DIV/0!</v>
      </c>
      <c r="X38" s="306">
        <f t="shared" si="10"/>
        <v>37.69381936887922</v>
      </c>
      <c r="Y38" s="306" t="e">
        <f t="shared" si="11"/>
        <v>#DIV/0!</v>
      </c>
      <c r="Z38" s="366">
        <v>37.73</v>
      </c>
      <c r="AA38" s="306" t="e">
        <f t="shared" si="19"/>
        <v>#DIV/0!</v>
      </c>
      <c r="AB38" s="304" t="b">
        <f t="shared" si="13"/>
        <v>0</v>
      </c>
      <c r="AC38" s="304" t="e">
        <f t="shared" si="14"/>
        <v>#DIV/0!</v>
      </c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</row>
    <row r="39" spans="1:44" s="143" customFormat="1" ht="52.5" customHeight="1">
      <c r="A39" s="322" t="s">
        <v>270</v>
      </c>
      <c r="B39" s="323" t="s">
        <v>720</v>
      </c>
      <c r="C39" s="453"/>
      <c r="D39" s="453"/>
      <c r="E39" s="453"/>
      <c r="F39" s="453"/>
      <c r="G39" s="453"/>
      <c r="H39" s="453"/>
      <c r="I39" s="453"/>
      <c r="J39" s="453"/>
      <c r="K39" s="454"/>
      <c r="L39" s="454"/>
      <c r="M39" s="454"/>
      <c r="N39" s="306" t="e">
        <f t="shared" si="20"/>
        <v>#DIV/0!</v>
      </c>
      <c r="O39" s="306" t="e">
        <f t="shared" si="20"/>
        <v>#DIV/0!</v>
      </c>
      <c r="P39" s="306" t="e">
        <f t="shared" si="20"/>
        <v>#DIV/0!</v>
      </c>
      <c r="Q39" s="306" t="e">
        <f t="shared" si="20"/>
        <v>#DIV/0!</v>
      </c>
      <c r="R39" s="306">
        <v>1</v>
      </c>
      <c r="S39" s="306" t="e">
        <f t="shared" si="21"/>
        <v>#DIV/0!</v>
      </c>
      <c r="T39" s="306" t="e">
        <f t="shared" si="22"/>
        <v>#DIV/0!</v>
      </c>
      <c r="U39" s="306" t="e">
        <f t="shared" si="23"/>
        <v>#DIV/0!</v>
      </c>
      <c r="V39" s="306" t="e">
        <f t="shared" si="18"/>
        <v>#DIV/0!</v>
      </c>
      <c r="W39" s="306" t="e">
        <f t="shared" si="9"/>
        <v>#DIV/0!</v>
      </c>
      <c r="X39" s="306" t="e">
        <f t="shared" si="10"/>
        <v>#DIV/0!</v>
      </c>
      <c r="Y39" s="306" t="e">
        <f t="shared" si="11"/>
        <v>#DIV/0!</v>
      </c>
      <c r="Z39" s="366">
        <v>56.59</v>
      </c>
      <c r="AA39" s="306" t="e">
        <f t="shared" si="19"/>
        <v>#DIV/0!</v>
      </c>
      <c r="AB39" s="304" t="e">
        <f t="shared" si="13"/>
        <v>#DIV/0!</v>
      </c>
      <c r="AC39" s="304" t="e">
        <f t="shared" si="14"/>
        <v>#DIV/0!</v>
      </c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</row>
    <row r="40" spans="1:44" s="143" customFormat="1" ht="31.5" customHeight="1">
      <c r="A40" s="322" t="s">
        <v>271</v>
      </c>
      <c r="B40" s="323" t="s">
        <v>721</v>
      </c>
      <c r="C40" s="453"/>
      <c r="D40" s="453"/>
      <c r="E40" s="453"/>
      <c r="F40" s="453"/>
      <c r="G40" s="453"/>
      <c r="H40" s="453"/>
      <c r="I40" s="453"/>
      <c r="J40" s="453"/>
      <c r="K40" s="454"/>
      <c r="L40" s="454"/>
      <c r="M40" s="454"/>
      <c r="N40" s="306" t="e">
        <f t="shared" si="20"/>
        <v>#DIV/0!</v>
      </c>
      <c r="O40" s="306" t="e">
        <f t="shared" si="20"/>
        <v>#DIV/0!</v>
      </c>
      <c r="P40" s="306" t="e">
        <f t="shared" si="20"/>
        <v>#DIV/0!</v>
      </c>
      <c r="Q40" s="306" t="e">
        <f t="shared" si="20"/>
        <v>#DIV/0!</v>
      </c>
      <c r="R40" s="306">
        <v>1</v>
      </c>
      <c r="S40" s="306" t="e">
        <f t="shared" si="21"/>
        <v>#DIV/0!</v>
      </c>
      <c r="T40" s="306" t="e">
        <f t="shared" si="22"/>
        <v>#DIV/0!</v>
      </c>
      <c r="U40" s="306" t="e">
        <f t="shared" si="23"/>
        <v>#DIV/0!</v>
      </c>
      <c r="V40" s="306" t="e">
        <f t="shared" si="18"/>
        <v>#DIV/0!</v>
      </c>
      <c r="W40" s="306" t="e">
        <f t="shared" si="9"/>
        <v>#DIV/0!</v>
      </c>
      <c r="X40" s="306" t="e">
        <f t="shared" si="10"/>
        <v>#DIV/0!</v>
      </c>
      <c r="Y40" s="306" t="e">
        <f t="shared" si="11"/>
        <v>#DIV/0!</v>
      </c>
      <c r="Z40" s="366">
        <v>50.3</v>
      </c>
      <c r="AA40" s="306" t="e">
        <f t="shared" si="19"/>
        <v>#DIV/0!</v>
      </c>
      <c r="AB40" s="304" t="e">
        <f t="shared" si="13"/>
        <v>#DIV/0!</v>
      </c>
      <c r="AC40" s="304" t="e">
        <f t="shared" si="14"/>
        <v>#DIV/0!</v>
      </c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4" s="143" customFormat="1" ht="63">
      <c r="A41" s="322" t="s">
        <v>272</v>
      </c>
      <c r="B41" s="323" t="s">
        <v>722</v>
      </c>
      <c r="C41" s="453"/>
      <c r="D41" s="453"/>
      <c r="E41" s="453"/>
      <c r="F41" s="453"/>
      <c r="G41" s="453"/>
      <c r="H41" s="453"/>
      <c r="I41" s="453"/>
      <c r="J41" s="453"/>
      <c r="K41" s="454"/>
      <c r="L41" s="454"/>
      <c r="M41" s="454"/>
      <c r="N41" s="306" t="e">
        <f t="shared" si="20"/>
        <v>#DIV/0!</v>
      </c>
      <c r="O41" s="306" t="e">
        <f t="shared" si="20"/>
        <v>#DIV/0!</v>
      </c>
      <c r="P41" s="306" t="e">
        <f t="shared" si="20"/>
        <v>#DIV/0!</v>
      </c>
      <c r="Q41" s="306" t="e">
        <f t="shared" si="20"/>
        <v>#DIV/0!</v>
      </c>
      <c r="R41" s="306">
        <v>1</v>
      </c>
      <c r="S41" s="306" t="e">
        <f t="shared" si="21"/>
        <v>#DIV/0!</v>
      </c>
      <c r="T41" s="306" t="e">
        <f t="shared" si="22"/>
        <v>#DIV/0!</v>
      </c>
      <c r="U41" s="306" t="e">
        <f t="shared" si="23"/>
        <v>#DIV/0!</v>
      </c>
      <c r="V41" s="306" t="e">
        <f t="shared" si="18"/>
        <v>#DIV/0!</v>
      </c>
      <c r="W41" s="306" t="e">
        <f t="shared" si="9"/>
        <v>#DIV/0!</v>
      </c>
      <c r="X41" s="306" t="e">
        <f t="shared" si="10"/>
        <v>#DIV/0!</v>
      </c>
      <c r="Y41" s="306" t="e">
        <f t="shared" si="11"/>
        <v>#DIV/0!</v>
      </c>
      <c r="Z41" s="366">
        <v>81.74</v>
      </c>
      <c r="AA41" s="306" t="e">
        <f t="shared" si="19"/>
        <v>#DIV/0!</v>
      </c>
      <c r="AB41" s="304" t="e">
        <f t="shared" si="13"/>
        <v>#DIV/0!</v>
      </c>
      <c r="AC41" s="304" t="e">
        <f t="shared" si="14"/>
        <v>#DIV/0!</v>
      </c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1:44" s="143" customFormat="1" ht="110.25">
      <c r="A42" s="322" t="s">
        <v>273</v>
      </c>
      <c r="B42" s="323" t="s">
        <v>723</v>
      </c>
      <c r="C42" s="453"/>
      <c r="D42" s="453"/>
      <c r="E42" s="453"/>
      <c r="F42" s="453"/>
      <c r="G42" s="453"/>
      <c r="H42" s="453"/>
      <c r="I42" s="453"/>
      <c r="J42" s="453"/>
      <c r="K42" s="454"/>
      <c r="L42" s="454"/>
      <c r="M42" s="454"/>
      <c r="N42" s="306" t="e">
        <f aca="true" t="shared" si="24" ref="N42:Q43">G42/C42</f>
        <v>#DIV/0!</v>
      </c>
      <c r="O42" s="306" t="e">
        <f t="shared" si="24"/>
        <v>#DIV/0!</v>
      </c>
      <c r="P42" s="306" t="e">
        <f t="shared" si="24"/>
        <v>#DIV/0!</v>
      </c>
      <c r="Q42" s="306" t="e">
        <f t="shared" si="24"/>
        <v>#DIV/0!</v>
      </c>
      <c r="R42" s="306">
        <v>1</v>
      </c>
      <c r="S42" s="306" t="e">
        <f t="shared" si="21"/>
        <v>#DIV/0!</v>
      </c>
      <c r="T42" s="306" t="e">
        <f t="shared" si="22"/>
        <v>#DIV/0!</v>
      </c>
      <c r="U42" s="306" t="e">
        <f t="shared" si="23"/>
        <v>#DIV/0!</v>
      </c>
      <c r="V42" s="306" t="e">
        <f>Q42&lt;=R42</f>
        <v>#DIV/0!</v>
      </c>
      <c r="W42" s="306" t="e">
        <f t="shared" si="9"/>
        <v>#DIV/0!</v>
      </c>
      <c r="X42" s="306" t="e">
        <f t="shared" si="10"/>
        <v>#DIV/0!</v>
      </c>
      <c r="Y42" s="306" t="e">
        <f t="shared" si="11"/>
        <v>#DIV/0!</v>
      </c>
      <c r="Z42" s="366" t="s">
        <v>226</v>
      </c>
      <c r="AA42" s="306"/>
      <c r="AB42" s="304" t="e">
        <f t="shared" si="13"/>
        <v>#DIV/0!</v>
      </c>
      <c r="AC42" s="304" t="e">
        <f t="shared" si="14"/>
        <v>#DIV/0!</v>
      </c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</row>
    <row r="43" spans="1:44" s="143" customFormat="1" ht="47.25">
      <c r="A43" s="322" t="s">
        <v>274</v>
      </c>
      <c r="B43" s="323" t="s">
        <v>724</v>
      </c>
      <c r="C43" s="453">
        <v>30</v>
      </c>
      <c r="D43" s="453"/>
      <c r="E43" s="453"/>
      <c r="F43" s="453"/>
      <c r="G43" s="453">
        <v>136</v>
      </c>
      <c r="H43" s="453"/>
      <c r="I43" s="453"/>
      <c r="J43" s="453"/>
      <c r="K43" s="454"/>
      <c r="L43" s="454"/>
      <c r="M43" s="454"/>
      <c r="N43" s="306">
        <f t="shared" si="24"/>
        <v>4.533333333333333</v>
      </c>
      <c r="O43" s="306" t="e">
        <f t="shared" si="24"/>
        <v>#DIV/0!</v>
      </c>
      <c r="P43" s="306" t="e">
        <f t="shared" si="24"/>
        <v>#DIV/0!</v>
      </c>
      <c r="Q43" s="306" t="e">
        <f t="shared" si="24"/>
        <v>#DIV/0!</v>
      </c>
      <c r="R43" s="306">
        <v>1</v>
      </c>
      <c r="S43" s="306" t="b">
        <f t="shared" si="21"/>
        <v>0</v>
      </c>
      <c r="T43" s="306" t="e">
        <f t="shared" si="22"/>
        <v>#DIV/0!</v>
      </c>
      <c r="U43" s="306" t="e">
        <f t="shared" si="23"/>
        <v>#DIV/0!</v>
      </c>
      <c r="V43" s="306" t="e">
        <f>Q43&lt;=R43</f>
        <v>#DIV/0!</v>
      </c>
      <c r="W43" s="306" t="e">
        <f t="shared" si="9"/>
        <v>#DIV/0!</v>
      </c>
      <c r="X43" s="306" t="e">
        <f t="shared" si="10"/>
        <v>#DIV/0!</v>
      </c>
      <c r="Y43" s="306" t="e">
        <f t="shared" si="11"/>
        <v>#DIV/0!</v>
      </c>
      <c r="Z43" s="366" t="s">
        <v>226</v>
      </c>
      <c r="AA43" s="306"/>
      <c r="AB43" s="304" t="e">
        <f t="shared" si="13"/>
        <v>#DIV/0!</v>
      </c>
      <c r="AC43" s="304" t="e">
        <f t="shared" si="14"/>
        <v>#DIV/0!</v>
      </c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</row>
    <row r="44" spans="1:44" s="143" customFormat="1" ht="15.75">
      <c r="A44" s="329"/>
      <c r="B44" s="327" t="s">
        <v>230</v>
      </c>
      <c r="C44" s="319">
        <v>73</v>
      </c>
      <c r="D44" s="319"/>
      <c r="E44" s="319">
        <v>121</v>
      </c>
      <c r="F44" s="319"/>
      <c r="G44" s="320">
        <f aca="true" t="shared" si="25" ref="G44:M44">SUM(G35:G43)</f>
        <v>685</v>
      </c>
      <c r="H44" s="320">
        <f t="shared" si="25"/>
        <v>0</v>
      </c>
      <c r="I44" s="320">
        <f t="shared" si="25"/>
        <v>1708</v>
      </c>
      <c r="J44" s="320">
        <f t="shared" si="25"/>
        <v>0</v>
      </c>
      <c r="K44" s="321">
        <f t="shared" si="25"/>
        <v>0</v>
      </c>
      <c r="L44" s="321">
        <f t="shared" si="25"/>
        <v>44817.76</v>
      </c>
      <c r="M44" s="321">
        <f t="shared" si="25"/>
        <v>0</v>
      </c>
      <c r="N44" s="308"/>
      <c r="O44" s="308"/>
      <c r="P44" s="308"/>
      <c r="Q44" s="308"/>
      <c r="R44" s="308"/>
      <c r="S44" s="308" t="e">
        <f>SUM(S35:S43)</f>
        <v>#DIV/0!</v>
      </c>
      <c r="T44" s="308" t="e">
        <f aca="true" t="shared" si="26" ref="T44:AC44">SUM(T35:T43)</f>
        <v>#DIV/0!</v>
      </c>
      <c r="U44" s="308" t="e">
        <f t="shared" si="26"/>
        <v>#DIV/0!</v>
      </c>
      <c r="V44" s="308" t="e">
        <f t="shared" si="26"/>
        <v>#DIV/0!</v>
      </c>
      <c r="W44" s="308" t="e">
        <f t="shared" si="26"/>
        <v>#DIV/0!</v>
      </c>
      <c r="X44" s="308" t="e">
        <f t="shared" si="26"/>
        <v>#DIV/0!</v>
      </c>
      <c r="Y44" s="308" t="e">
        <f t="shared" si="26"/>
        <v>#DIV/0!</v>
      </c>
      <c r="Z44" s="368"/>
      <c r="AA44" s="308" t="e">
        <f t="shared" si="26"/>
        <v>#DIV/0!</v>
      </c>
      <c r="AB44" s="308" t="e">
        <f t="shared" si="26"/>
        <v>#DIV/0!</v>
      </c>
      <c r="AC44" s="308" t="e">
        <f t="shared" si="26"/>
        <v>#DIV/0!</v>
      </c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</row>
    <row r="45" spans="1:44" s="143" customFormat="1" ht="27" customHeight="1">
      <c r="A45" s="330"/>
      <c r="B45" s="482" t="s">
        <v>725</v>
      </c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306"/>
      <c r="O45" s="306"/>
      <c r="P45" s="306"/>
      <c r="Q45" s="306"/>
      <c r="R45" s="303"/>
      <c r="S45" s="303"/>
      <c r="T45" s="303"/>
      <c r="U45" s="303"/>
      <c r="V45" s="303"/>
      <c r="W45" s="306"/>
      <c r="X45" s="306"/>
      <c r="Y45" s="306"/>
      <c r="Z45" s="365"/>
      <c r="AA45" s="303"/>
      <c r="AB45" s="304"/>
      <c r="AC45" s="30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</row>
    <row r="46" spans="1:44" s="143" customFormat="1" ht="94.5">
      <c r="A46" s="322" t="s">
        <v>275</v>
      </c>
      <c r="B46" s="323" t="s">
        <v>726</v>
      </c>
      <c r="C46" s="331"/>
      <c r="D46" s="331"/>
      <c r="E46" s="331"/>
      <c r="F46" s="331"/>
      <c r="G46" s="331"/>
      <c r="H46" s="331"/>
      <c r="I46" s="331"/>
      <c r="J46" s="331"/>
      <c r="K46" s="332"/>
      <c r="L46" s="332"/>
      <c r="M46" s="332"/>
      <c r="N46" s="306" t="e">
        <f aca="true" t="shared" si="27" ref="N46:Q49">G46/C46</f>
        <v>#DIV/0!</v>
      </c>
      <c r="O46" s="306" t="e">
        <f t="shared" si="27"/>
        <v>#DIV/0!</v>
      </c>
      <c r="P46" s="306" t="e">
        <f t="shared" si="27"/>
        <v>#DIV/0!</v>
      </c>
      <c r="Q46" s="306" t="e">
        <f t="shared" si="27"/>
        <v>#DIV/0!</v>
      </c>
      <c r="R46" s="306">
        <v>1</v>
      </c>
      <c r="S46" s="306" t="e">
        <f>N46&lt;=R46</f>
        <v>#DIV/0!</v>
      </c>
      <c r="T46" s="306" t="e">
        <f>O46&lt;=R46</f>
        <v>#DIV/0!</v>
      </c>
      <c r="U46" s="306" t="e">
        <f>P46&lt;=R46</f>
        <v>#DIV/0!</v>
      </c>
      <c r="V46" s="306" t="e">
        <f>Q46&lt;=R46</f>
        <v>#DIV/0!</v>
      </c>
      <c r="W46" s="306" t="e">
        <f aca="true" t="shared" si="28" ref="W46:Y49">K46/H46</f>
        <v>#DIV/0!</v>
      </c>
      <c r="X46" s="306" t="e">
        <f t="shared" si="28"/>
        <v>#DIV/0!</v>
      </c>
      <c r="Y46" s="306" t="e">
        <f t="shared" si="28"/>
        <v>#DIV/0!</v>
      </c>
      <c r="Z46" s="366">
        <v>12.58</v>
      </c>
      <c r="AA46" s="306"/>
      <c r="AB46" s="304" t="e">
        <f>Z46=X46</f>
        <v>#DIV/0!</v>
      </c>
      <c r="AC46" s="304" t="e">
        <f>Z46=Y46</f>
        <v>#DIV/0!</v>
      </c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</row>
    <row r="47" spans="1:44" s="143" customFormat="1" ht="63">
      <c r="A47" s="322" t="s">
        <v>276</v>
      </c>
      <c r="B47" s="323" t="s">
        <v>727</v>
      </c>
      <c r="C47" s="331"/>
      <c r="D47" s="331"/>
      <c r="E47" s="331"/>
      <c r="F47" s="331"/>
      <c r="G47" s="331"/>
      <c r="H47" s="331"/>
      <c r="I47" s="331"/>
      <c r="J47" s="331"/>
      <c r="K47" s="332"/>
      <c r="L47" s="332"/>
      <c r="M47" s="332"/>
      <c r="N47" s="306" t="e">
        <f t="shared" si="27"/>
        <v>#DIV/0!</v>
      </c>
      <c r="O47" s="306" t="e">
        <f t="shared" si="27"/>
        <v>#DIV/0!</v>
      </c>
      <c r="P47" s="306" t="e">
        <f t="shared" si="27"/>
        <v>#DIV/0!</v>
      </c>
      <c r="Q47" s="306" t="e">
        <f t="shared" si="27"/>
        <v>#DIV/0!</v>
      </c>
      <c r="R47" s="306">
        <v>2</v>
      </c>
      <c r="S47" s="306" t="e">
        <f>N47&lt;=R47</f>
        <v>#DIV/0!</v>
      </c>
      <c r="T47" s="306" t="e">
        <f>O47&lt;=R47</f>
        <v>#DIV/0!</v>
      </c>
      <c r="U47" s="306" t="e">
        <f>P47&lt;=R47</f>
        <v>#DIV/0!</v>
      </c>
      <c r="V47" s="306" t="e">
        <f>Q47&lt;=R47</f>
        <v>#DIV/0!</v>
      </c>
      <c r="W47" s="306" t="e">
        <f t="shared" si="28"/>
        <v>#DIV/0!</v>
      </c>
      <c r="X47" s="306" t="e">
        <f t="shared" si="28"/>
        <v>#DIV/0!</v>
      </c>
      <c r="Y47" s="306" t="e">
        <f t="shared" si="28"/>
        <v>#DIV/0!</v>
      </c>
      <c r="Z47" s="366">
        <v>12.58</v>
      </c>
      <c r="AA47" s="306"/>
      <c r="AB47" s="304" t="e">
        <f>Z47=X47</f>
        <v>#DIV/0!</v>
      </c>
      <c r="AC47" s="304" t="e">
        <f>Z47=Y47</f>
        <v>#DIV/0!</v>
      </c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</row>
    <row r="48" spans="1:44" s="143" customFormat="1" ht="63">
      <c r="A48" s="322" t="s">
        <v>277</v>
      </c>
      <c r="B48" s="323" t="s">
        <v>728</v>
      </c>
      <c r="C48" s="331"/>
      <c r="D48" s="331"/>
      <c r="E48" s="331"/>
      <c r="F48" s="331"/>
      <c r="G48" s="331"/>
      <c r="H48" s="331"/>
      <c r="I48" s="331"/>
      <c r="J48" s="331"/>
      <c r="K48" s="332"/>
      <c r="L48" s="332"/>
      <c r="M48" s="332"/>
      <c r="N48" s="306" t="e">
        <f t="shared" si="27"/>
        <v>#DIV/0!</v>
      </c>
      <c r="O48" s="306" t="e">
        <f t="shared" si="27"/>
        <v>#DIV/0!</v>
      </c>
      <c r="P48" s="306" t="e">
        <f t="shared" si="27"/>
        <v>#DIV/0!</v>
      </c>
      <c r="Q48" s="306" t="e">
        <f t="shared" si="27"/>
        <v>#DIV/0!</v>
      </c>
      <c r="R48" s="306">
        <v>3</v>
      </c>
      <c r="S48" s="306" t="e">
        <f>N48&lt;=R48</f>
        <v>#DIV/0!</v>
      </c>
      <c r="T48" s="306" t="e">
        <f>O48&lt;=R48</f>
        <v>#DIV/0!</v>
      </c>
      <c r="U48" s="306" t="e">
        <f>P48&lt;=R48</f>
        <v>#DIV/0!</v>
      </c>
      <c r="V48" s="306" t="e">
        <f>Q48&lt;=R48</f>
        <v>#DIV/0!</v>
      </c>
      <c r="W48" s="306" t="e">
        <f t="shared" si="28"/>
        <v>#DIV/0!</v>
      </c>
      <c r="X48" s="306" t="e">
        <f t="shared" si="28"/>
        <v>#DIV/0!</v>
      </c>
      <c r="Y48" s="306" t="e">
        <f t="shared" si="28"/>
        <v>#DIV/0!</v>
      </c>
      <c r="Z48" s="366">
        <v>56.59</v>
      </c>
      <c r="AA48" s="306"/>
      <c r="AB48" s="304" t="e">
        <f>Z48=X48</f>
        <v>#DIV/0!</v>
      </c>
      <c r="AC48" s="304" t="e">
        <f>Z48=Y48</f>
        <v>#DIV/0!</v>
      </c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</row>
    <row r="49" spans="1:44" s="143" customFormat="1" ht="78.75">
      <c r="A49" s="322" t="s">
        <v>278</v>
      </c>
      <c r="B49" s="323" t="s">
        <v>729</v>
      </c>
      <c r="C49" s="324"/>
      <c r="D49" s="324"/>
      <c r="E49" s="324"/>
      <c r="F49" s="324"/>
      <c r="G49" s="324"/>
      <c r="H49" s="324"/>
      <c r="I49" s="324"/>
      <c r="J49" s="324"/>
      <c r="K49" s="325"/>
      <c r="L49" s="325"/>
      <c r="M49" s="325"/>
      <c r="N49" s="306" t="e">
        <f t="shared" si="27"/>
        <v>#DIV/0!</v>
      </c>
      <c r="O49" s="306" t="e">
        <f t="shared" si="27"/>
        <v>#DIV/0!</v>
      </c>
      <c r="P49" s="306" t="e">
        <f t="shared" si="27"/>
        <v>#DIV/0!</v>
      </c>
      <c r="Q49" s="306" t="e">
        <f t="shared" si="27"/>
        <v>#DIV/0!</v>
      </c>
      <c r="R49" s="306">
        <v>4</v>
      </c>
      <c r="S49" s="306" t="e">
        <f>N49&lt;=R49</f>
        <v>#DIV/0!</v>
      </c>
      <c r="T49" s="306" t="e">
        <f>O49&lt;=R49</f>
        <v>#DIV/0!</v>
      </c>
      <c r="U49" s="306" t="e">
        <f>P49&lt;=R49</f>
        <v>#DIV/0!</v>
      </c>
      <c r="V49" s="306" t="e">
        <f>Q49&lt;=R49</f>
        <v>#DIV/0!</v>
      </c>
      <c r="W49" s="306" t="e">
        <f t="shared" si="28"/>
        <v>#DIV/0!</v>
      </c>
      <c r="X49" s="306" t="e">
        <f t="shared" si="28"/>
        <v>#DIV/0!</v>
      </c>
      <c r="Y49" s="306" t="e">
        <f t="shared" si="28"/>
        <v>#DIV/0!</v>
      </c>
      <c r="Z49" s="366">
        <v>12.58</v>
      </c>
      <c r="AA49" s="306"/>
      <c r="AB49" s="304" t="e">
        <f>Z49=X49</f>
        <v>#DIV/0!</v>
      </c>
      <c r="AC49" s="304" t="e">
        <f>Z49=Y49</f>
        <v>#DIV/0!</v>
      </c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</row>
    <row r="50" spans="1:44" s="143" customFormat="1" ht="15.75">
      <c r="A50" s="322"/>
      <c r="B50" s="327" t="s">
        <v>230</v>
      </c>
      <c r="C50" s="319"/>
      <c r="D50" s="319"/>
      <c r="E50" s="319"/>
      <c r="F50" s="319"/>
      <c r="G50" s="320">
        <f aca="true" t="shared" si="29" ref="G50:M50">SUM(G46:G49)</f>
        <v>0</v>
      </c>
      <c r="H50" s="320">
        <f t="shared" si="29"/>
        <v>0</v>
      </c>
      <c r="I50" s="320">
        <f t="shared" si="29"/>
        <v>0</v>
      </c>
      <c r="J50" s="320">
        <f t="shared" si="29"/>
        <v>0</v>
      </c>
      <c r="K50" s="321">
        <f t="shared" si="29"/>
        <v>0</v>
      </c>
      <c r="L50" s="321">
        <f t="shared" si="29"/>
        <v>0</v>
      </c>
      <c r="M50" s="321">
        <f t="shared" si="29"/>
        <v>0</v>
      </c>
      <c r="N50" s="354"/>
      <c r="O50" s="354"/>
      <c r="P50" s="354"/>
      <c r="Q50" s="354"/>
      <c r="R50" s="354"/>
      <c r="S50" s="354" t="e">
        <f>SUM(S46:S49)</f>
        <v>#DIV/0!</v>
      </c>
      <c r="T50" s="354" t="e">
        <f aca="true" t="shared" si="30" ref="T50:AC50">SUM(T46:T49)</f>
        <v>#DIV/0!</v>
      </c>
      <c r="U50" s="354" t="e">
        <f t="shared" si="30"/>
        <v>#DIV/0!</v>
      </c>
      <c r="V50" s="354" t="e">
        <f t="shared" si="30"/>
        <v>#DIV/0!</v>
      </c>
      <c r="W50" s="354" t="e">
        <f t="shared" si="30"/>
        <v>#DIV/0!</v>
      </c>
      <c r="X50" s="354" t="e">
        <f t="shared" si="30"/>
        <v>#DIV/0!</v>
      </c>
      <c r="Y50" s="354" t="e">
        <f t="shared" si="30"/>
        <v>#DIV/0!</v>
      </c>
      <c r="Z50" s="369"/>
      <c r="AA50" s="354">
        <f t="shared" si="30"/>
        <v>0</v>
      </c>
      <c r="AB50" s="354" t="e">
        <f t="shared" si="30"/>
        <v>#DIV/0!</v>
      </c>
      <c r="AC50" s="354" t="e">
        <f t="shared" si="30"/>
        <v>#DIV/0!</v>
      </c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</row>
    <row r="51" spans="1:44" s="143" customFormat="1" ht="15.75">
      <c r="A51" s="330"/>
      <c r="B51" s="482" t="s">
        <v>730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306"/>
      <c r="O51" s="306"/>
      <c r="P51" s="306"/>
      <c r="Q51" s="306"/>
      <c r="R51" s="303"/>
      <c r="S51" s="303"/>
      <c r="T51" s="303"/>
      <c r="U51" s="303"/>
      <c r="V51" s="303"/>
      <c r="W51" s="306"/>
      <c r="X51" s="306"/>
      <c r="Y51" s="306"/>
      <c r="Z51" s="365"/>
      <c r="AA51" s="303"/>
      <c r="AB51" s="304"/>
      <c r="AC51" s="30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</row>
    <row r="52" spans="1:44" s="143" customFormat="1" ht="78.75">
      <c r="A52" s="322" t="s">
        <v>279</v>
      </c>
      <c r="B52" s="323" t="s">
        <v>731</v>
      </c>
      <c r="C52" s="331"/>
      <c r="D52" s="331"/>
      <c r="E52" s="331"/>
      <c r="F52" s="331"/>
      <c r="G52" s="331"/>
      <c r="H52" s="331"/>
      <c r="I52" s="331"/>
      <c r="J52" s="331"/>
      <c r="K52" s="332"/>
      <c r="L52" s="332"/>
      <c r="M52" s="332"/>
      <c r="N52" s="306" t="e">
        <f aca="true" t="shared" si="31" ref="N52:Q53">G52/C52</f>
        <v>#DIV/0!</v>
      </c>
      <c r="O52" s="306" t="e">
        <f t="shared" si="31"/>
        <v>#DIV/0!</v>
      </c>
      <c r="P52" s="306" t="e">
        <f t="shared" si="31"/>
        <v>#DIV/0!</v>
      </c>
      <c r="Q52" s="306" t="e">
        <f t="shared" si="31"/>
        <v>#DIV/0!</v>
      </c>
      <c r="R52" s="306">
        <v>4</v>
      </c>
      <c r="S52" s="306" t="e">
        <f>N52&lt;=R52</f>
        <v>#DIV/0!</v>
      </c>
      <c r="T52" s="306" t="e">
        <f>O52&lt;=R52</f>
        <v>#DIV/0!</v>
      </c>
      <c r="U52" s="306" t="e">
        <f>P52&lt;=R52</f>
        <v>#DIV/0!</v>
      </c>
      <c r="V52" s="306" t="e">
        <f>Q52&lt;=R52</f>
        <v>#DIV/0!</v>
      </c>
      <c r="W52" s="306" t="e">
        <f t="shared" si="9"/>
        <v>#DIV/0!</v>
      </c>
      <c r="X52" s="306" t="e">
        <f t="shared" si="10"/>
        <v>#DIV/0!</v>
      </c>
      <c r="Y52" s="306" t="e">
        <f t="shared" si="11"/>
        <v>#DIV/0!</v>
      </c>
      <c r="Z52" s="366" t="s">
        <v>226</v>
      </c>
      <c r="AA52" s="306"/>
      <c r="AB52" s="304" t="e">
        <f>Z52=X52</f>
        <v>#DIV/0!</v>
      </c>
      <c r="AC52" s="304" t="e">
        <f>Z52=Y52</f>
        <v>#DIV/0!</v>
      </c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</row>
    <row r="53" spans="1:44" s="143" customFormat="1" ht="31.5">
      <c r="A53" s="322" t="s">
        <v>280</v>
      </c>
      <c r="B53" s="323" t="s">
        <v>732</v>
      </c>
      <c r="C53" s="331"/>
      <c r="D53" s="331"/>
      <c r="E53" s="331"/>
      <c r="F53" s="331"/>
      <c r="G53" s="331"/>
      <c r="H53" s="331"/>
      <c r="I53" s="331"/>
      <c r="J53" s="331"/>
      <c r="K53" s="332"/>
      <c r="L53" s="332"/>
      <c r="M53" s="332"/>
      <c r="N53" s="306" t="e">
        <f t="shared" si="31"/>
        <v>#DIV/0!</v>
      </c>
      <c r="O53" s="306" t="e">
        <f t="shared" si="31"/>
        <v>#DIV/0!</v>
      </c>
      <c r="P53" s="306" t="e">
        <f t="shared" si="31"/>
        <v>#DIV/0!</v>
      </c>
      <c r="Q53" s="306" t="e">
        <f t="shared" si="31"/>
        <v>#DIV/0!</v>
      </c>
      <c r="R53" s="306">
        <v>4</v>
      </c>
      <c r="S53" s="306" t="e">
        <f>N53&lt;=R53</f>
        <v>#DIV/0!</v>
      </c>
      <c r="T53" s="306" t="e">
        <f>O53&lt;=R53</f>
        <v>#DIV/0!</v>
      </c>
      <c r="U53" s="306" t="e">
        <f>P53&lt;=R53</f>
        <v>#DIV/0!</v>
      </c>
      <c r="V53" s="306" t="e">
        <f>Q53&lt;=R53</f>
        <v>#DIV/0!</v>
      </c>
      <c r="W53" s="306" t="e">
        <f t="shared" si="9"/>
        <v>#DIV/0!</v>
      </c>
      <c r="X53" s="306" t="e">
        <f t="shared" si="10"/>
        <v>#DIV/0!</v>
      </c>
      <c r="Y53" s="306" t="e">
        <f t="shared" si="11"/>
        <v>#DIV/0!</v>
      </c>
      <c r="Z53" s="366" t="s">
        <v>226</v>
      </c>
      <c r="AA53" s="306"/>
      <c r="AB53" s="304" t="e">
        <f>Z53=X53</f>
        <v>#DIV/0!</v>
      </c>
      <c r="AC53" s="304" t="e">
        <f>Z53=Y53</f>
        <v>#DIV/0!</v>
      </c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</row>
    <row r="54" spans="1:44" s="143" customFormat="1" ht="15.75">
      <c r="A54" s="329"/>
      <c r="B54" s="327" t="s">
        <v>230</v>
      </c>
      <c r="C54" s="319"/>
      <c r="D54" s="319"/>
      <c r="E54" s="319"/>
      <c r="F54" s="319"/>
      <c r="G54" s="320">
        <f aca="true" t="shared" si="32" ref="G54:M54">SUM(G52:G53)</f>
        <v>0</v>
      </c>
      <c r="H54" s="320">
        <f t="shared" si="32"/>
        <v>0</v>
      </c>
      <c r="I54" s="320">
        <f t="shared" si="32"/>
        <v>0</v>
      </c>
      <c r="J54" s="320">
        <f t="shared" si="32"/>
        <v>0</v>
      </c>
      <c r="K54" s="321">
        <f t="shared" si="32"/>
        <v>0</v>
      </c>
      <c r="L54" s="321">
        <f t="shared" si="32"/>
        <v>0</v>
      </c>
      <c r="M54" s="321">
        <f t="shared" si="32"/>
        <v>0</v>
      </c>
      <c r="N54" s="354"/>
      <c r="O54" s="354"/>
      <c r="P54" s="354"/>
      <c r="Q54" s="354"/>
      <c r="R54" s="354"/>
      <c r="S54" s="354" t="e">
        <f>SUM(S52:S53)</f>
        <v>#DIV/0!</v>
      </c>
      <c r="T54" s="354" t="e">
        <f aca="true" t="shared" si="33" ref="T54:AC54">SUM(T52:T53)</f>
        <v>#DIV/0!</v>
      </c>
      <c r="U54" s="354" t="e">
        <f t="shared" si="33"/>
        <v>#DIV/0!</v>
      </c>
      <c r="V54" s="354" t="e">
        <f t="shared" si="33"/>
        <v>#DIV/0!</v>
      </c>
      <c r="W54" s="354" t="e">
        <f t="shared" si="33"/>
        <v>#DIV/0!</v>
      </c>
      <c r="X54" s="354" t="e">
        <f t="shared" si="33"/>
        <v>#DIV/0!</v>
      </c>
      <c r="Y54" s="354" t="e">
        <f t="shared" si="33"/>
        <v>#DIV/0!</v>
      </c>
      <c r="Z54" s="369"/>
      <c r="AA54" s="354">
        <f t="shared" si="33"/>
        <v>0</v>
      </c>
      <c r="AB54" s="354" t="e">
        <f t="shared" si="33"/>
        <v>#DIV/0!</v>
      </c>
      <c r="AC54" s="354" t="e">
        <f t="shared" si="33"/>
        <v>#DIV/0!</v>
      </c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</row>
    <row r="55" spans="1:44" s="143" customFormat="1" ht="29.25" customHeight="1">
      <c r="A55" s="330"/>
      <c r="B55" s="482" t="s">
        <v>733</v>
      </c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70"/>
      <c r="AA55" s="304"/>
      <c r="AB55" s="304"/>
      <c r="AC55" s="30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</row>
    <row r="56" spans="1:44" s="143" customFormat="1" ht="45.75" customHeight="1">
      <c r="A56" s="322" t="s">
        <v>281</v>
      </c>
      <c r="B56" s="323" t="s">
        <v>734</v>
      </c>
      <c r="C56" s="324"/>
      <c r="D56" s="324"/>
      <c r="E56" s="324"/>
      <c r="F56" s="324"/>
      <c r="G56" s="324"/>
      <c r="H56" s="324"/>
      <c r="I56" s="324"/>
      <c r="J56" s="324"/>
      <c r="K56" s="325"/>
      <c r="L56" s="325"/>
      <c r="M56" s="325"/>
      <c r="N56" s="306" t="e">
        <f aca="true" t="shared" si="34" ref="N56:Q58">G56/C56</f>
        <v>#DIV/0!</v>
      </c>
      <c r="O56" s="306" t="e">
        <f t="shared" si="34"/>
        <v>#DIV/0!</v>
      </c>
      <c r="P56" s="306" t="e">
        <f t="shared" si="34"/>
        <v>#DIV/0!</v>
      </c>
      <c r="Q56" s="306" t="e">
        <f t="shared" si="34"/>
        <v>#DIV/0!</v>
      </c>
      <c r="R56" s="306">
        <v>4</v>
      </c>
      <c r="S56" s="306" t="e">
        <f>N56&lt;=R56</f>
        <v>#DIV/0!</v>
      </c>
      <c r="T56" s="306" t="e">
        <f>O56&lt;=R56</f>
        <v>#DIV/0!</v>
      </c>
      <c r="U56" s="306" t="e">
        <f>P56&lt;=R56</f>
        <v>#DIV/0!</v>
      </c>
      <c r="V56" s="306" t="e">
        <f>Q56&lt;=R56</f>
        <v>#DIV/0!</v>
      </c>
      <c r="W56" s="306" t="e">
        <f t="shared" si="9"/>
        <v>#DIV/0!</v>
      </c>
      <c r="X56" s="306" t="e">
        <f t="shared" si="10"/>
        <v>#DIV/0!</v>
      </c>
      <c r="Y56" s="306" t="e">
        <f t="shared" si="11"/>
        <v>#DIV/0!</v>
      </c>
      <c r="Z56" s="366">
        <v>18.86</v>
      </c>
      <c r="AA56" s="306"/>
      <c r="AB56" s="304" t="e">
        <f>Z56=X56</f>
        <v>#DIV/0!</v>
      </c>
      <c r="AC56" s="304" t="e">
        <f>Z56=Y56</f>
        <v>#DIV/0!</v>
      </c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</row>
    <row r="57" spans="1:44" s="143" customFormat="1" ht="64.5" customHeight="1">
      <c r="A57" s="322" t="s">
        <v>282</v>
      </c>
      <c r="B57" s="323" t="s">
        <v>735</v>
      </c>
      <c r="C57" s="324"/>
      <c r="D57" s="324"/>
      <c r="E57" s="324"/>
      <c r="F57" s="324"/>
      <c r="G57" s="324"/>
      <c r="H57" s="324"/>
      <c r="I57" s="324"/>
      <c r="J57" s="324"/>
      <c r="K57" s="325"/>
      <c r="L57" s="325"/>
      <c r="M57" s="325"/>
      <c r="N57" s="306" t="e">
        <f t="shared" si="34"/>
        <v>#DIV/0!</v>
      </c>
      <c r="O57" s="306" t="e">
        <f t="shared" si="34"/>
        <v>#DIV/0!</v>
      </c>
      <c r="P57" s="306" t="e">
        <f t="shared" si="34"/>
        <v>#DIV/0!</v>
      </c>
      <c r="Q57" s="306" t="e">
        <f t="shared" si="34"/>
        <v>#DIV/0!</v>
      </c>
      <c r="R57" s="306">
        <v>4</v>
      </c>
      <c r="S57" s="306" t="e">
        <f>N57&lt;=R57</f>
        <v>#DIV/0!</v>
      </c>
      <c r="T57" s="306" t="e">
        <f>O57&lt;=R57</f>
        <v>#DIV/0!</v>
      </c>
      <c r="U57" s="306" t="e">
        <f>P57&lt;=R57</f>
        <v>#DIV/0!</v>
      </c>
      <c r="V57" s="306" t="e">
        <f>Q57&lt;=R57</f>
        <v>#DIV/0!</v>
      </c>
      <c r="W57" s="306" t="e">
        <f t="shared" si="9"/>
        <v>#DIV/0!</v>
      </c>
      <c r="X57" s="306" t="e">
        <f t="shared" si="10"/>
        <v>#DIV/0!</v>
      </c>
      <c r="Y57" s="306" t="e">
        <f t="shared" si="11"/>
        <v>#DIV/0!</v>
      </c>
      <c r="Z57" s="366">
        <v>25.15</v>
      </c>
      <c r="AA57" s="306"/>
      <c r="AB57" s="304" t="e">
        <f>Z57=X57</f>
        <v>#DIV/0!</v>
      </c>
      <c r="AC57" s="304" t="e">
        <f>Z57=Y57</f>
        <v>#DIV/0!</v>
      </c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</row>
    <row r="58" spans="1:44" s="143" customFormat="1" ht="31.5">
      <c r="A58" s="322" t="s">
        <v>283</v>
      </c>
      <c r="B58" s="323" t="s">
        <v>736</v>
      </c>
      <c r="C58" s="324"/>
      <c r="D58" s="324"/>
      <c r="E58" s="324"/>
      <c r="F58" s="324"/>
      <c r="G58" s="324"/>
      <c r="H58" s="324"/>
      <c r="I58" s="324"/>
      <c r="J58" s="324"/>
      <c r="K58" s="325"/>
      <c r="L58" s="325"/>
      <c r="M58" s="325"/>
      <c r="N58" s="306" t="e">
        <f t="shared" si="34"/>
        <v>#DIV/0!</v>
      </c>
      <c r="O58" s="306" t="e">
        <f t="shared" si="34"/>
        <v>#DIV/0!</v>
      </c>
      <c r="P58" s="306" t="e">
        <f t="shared" si="34"/>
        <v>#DIV/0!</v>
      </c>
      <c r="Q58" s="306" t="e">
        <f t="shared" si="34"/>
        <v>#DIV/0!</v>
      </c>
      <c r="R58" s="306">
        <v>4</v>
      </c>
      <c r="S58" s="306" t="e">
        <f>N58&lt;=R58</f>
        <v>#DIV/0!</v>
      </c>
      <c r="T58" s="306" t="e">
        <f>O58&lt;=R58</f>
        <v>#DIV/0!</v>
      </c>
      <c r="U58" s="306" t="e">
        <f>P58&lt;=R58</f>
        <v>#DIV/0!</v>
      </c>
      <c r="V58" s="306" t="e">
        <f>Q58&lt;=R58</f>
        <v>#DIV/0!</v>
      </c>
      <c r="W58" s="306" t="e">
        <f t="shared" si="9"/>
        <v>#DIV/0!</v>
      </c>
      <c r="X58" s="306" t="e">
        <f t="shared" si="10"/>
        <v>#DIV/0!</v>
      </c>
      <c r="Y58" s="306" t="e">
        <f t="shared" si="11"/>
        <v>#DIV/0!</v>
      </c>
      <c r="Z58" s="366">
        <v>12.58</v>
      </c>
      <c r="AA58" s="306"/>
      <c r="AB58" s="304" t="e">
        <f>Z58=X58</f>
        <v>#DIV/0!</v>
      </c>
      <c r="AC58" s="304" t="e">
        <f>Z58=Y58</f>
        <v>#DIV/0!</v>
      </c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</row>
    <row r="59" spans="1:44" s="143" customFormat="1" ht="15.75">
      <c r="A59" s="322"/>
      <c r="B59" s="327" t="s">
        <v>230</v>
      </c>
      <c r="C59" s="319"/>
      <c r="D59" s="319"/>
      <c r="E59" s="319"/>
      <c r="F59" s="319"/>
      <c r="G59" s="320">
        <f aca="true" t="shared" si="35" ref="G59:M59">SUM(G56:G58)</f>
        <v>0</v>
      </c>
      <c r="H59" s="320">
        <f t="shared" si="35"/>
        <v>0</v>
      </c>
      <c r="I59" s="320">
        <f t="shared" si="35"/>
        <v>0</v>
      </c>
      <c r="J59" s="320">
        <f t="shared" si="35"/>
        <v>0</v>
      </c>
      <c r="K59" s="321">
        <f t="shared" si="35"/>
        <v>0</v>
      </c>
      <c r="L59" s="321">
        <f t="shared" si="35"/>
        <v>0</v>
      </c>
      <c r="M59" s="321">
        <f t="shared" si="35"/>
        <v>0</v>
      </c>
      <c r="N59" s="354"/>
      <c r="O59" s="354"/>
      <c r="P59" s="354"/>
      <c r="Q59" s="354"/>
      <c r="R59" s="354"/>
      <c r="S59" s="354" t="e">
        <f>SUM(S56:S58)</f>
        <v>#DIV/0!</v>
      </c>
      <c r="T59" s="354" t="e">
        <f aca="true" t="shared" si="36" ref="T59:AC59">SUM(T56:T58)</f>
        <v>#DIV/0!</v>
      </c>
      <c r="U59" s="354" t="e">
        <f t="shared" si="36"/>
        <v>#DIV/0!</v>
      </c>
      <c r="V59" s="354" t="e">
        <f t="shared" si="36"/>
        <v>#DIV/0!</v>
      </c>
      <c r="W59" s="354" t="e">
        <f t="shared" si="36"/>
        <v>#DIV/0!</v>
      </c>
      <c r="X59" s="354" t="e">
        <f t="shared" si="36"/>
        <v>#DIV/0!</v>
      </c>
      <c r="Y59" s="354" t="e">
        <f t="shared" si="36"/>
        <v>#DIV/0!</v>
      </c>
      <c r="Z59" s="369"/>
      <c r="AA59" s="354">
        <f t="shared" si="36"/>
        <v>0</v>
      </c>
      <c r="AB59" s="354" t="e">
        <f t="shared" si="36"/>
        <v>#DIV/0!</v>
      </c>
      <c r="AC59" s="354" t="e">
        <f t="shared" si="36"/>
        <v>#DIV/0!</v>
      </c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</row>
    <row r="60" spans="1:44" s="143" customFormat="1" ht="27.75" customHeight="1">
      <c r="A60" s="330"/>
      <c r="B60" s="483" t="s">
        <v>737</v>
      </c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5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66"/>
      <c r="AA60" s="306"/>
      <c r="AB60" s="304"/>
      <c r="AC60" s="30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</row>
    <row r="61" spans="1:44" s="143" customFormat="1" ht="63">
      <c r="A61" s="322" t="s">
        <v>287</v>
      </c>
      <c r="B61" s="323" t="s">
        <v>738</v>
      </c>
      <c r="C61" s="453"/>
      <c r="D61" s="453"/>
      <c r="E61" s="453"/>
      <c r="F61" s="453"/>
      <c r="G61" s="453"/>
      <c r="H61" s="453"/>
      <c r="I61" s="453"/>
      <c r="J61" s="453"/>
      <c r="K61" s="454"/>
      <c r="L61" s="454"/>
      <c r="M61" s="454"/>
      <c r="N61" s="306" t="e">
        <f aca="true" t="shared" si="37" ref="N61:Q64">G61/C61</f>
        <v>#DIV/0!</v>
      </c>
      <c r="O61" s="306" t="e">
        <f t="shared" si="37"/>
        <v>#DIV/0!</v>
      </c>
      <c r="P61" s="306" t="e">
        <f t="shared" si="37"/>
        <v>#DIV/0!</v>
      </c>
      <c r="Q61" s="306" t="e">
        <f t="shared" si="37"/>
        <v>#DIV/0!</v>
      </c>
      <c r="R61" s="306">
        <v>4</v>
      </c>
      <c r="S61" s="306" t="e">
        <f>N61&lt;=R61</f>
        <v>#DIV/0!</v>
      </c>
      <c r="T61" s="306" t="e">
        <f>O61&lt;=R61</f>
        <v>#DIV/0!</v>
      </c>
      <c r="U61" s="306" t="e">
        <f>P61&lt;=R61</f>
        <v>#DIV/0!</v>
      </c>
      <c r="V61" s="306" t="e">
        <f>Q61&lt;=R61</f>
        <v>#DIV/0!</v>
      </c>
      <c r="W61" s="306" t="e">
        <f t="shared" si="9"/>
        <v>#DIV/0!</v>
      </c>
      <c r="X61" s="306" t="e">
        <f t="shared" si="10"/>
        <v>#DIV/0!</v>
      </c>
      <c r="Y61" s="306" t="e">
        <f t="shared" si="11"/>
        <v>#DIV/0!</v>
      </c>
      <c r="Z61" s="366" t="s">
        <v>226</v>
      </c>
      <c r="AA61" s="306"/>
      <c r="AB61" s="304" t="e">
        <f t="shared" si="13"/>
        <v>#DIV/0!</v>
      </c>
      <c r="AC61" s="304" t="e">
        <f t="shared" si="14"/>
        <v>#DIV/0!</v>
      </c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</row>
    <row r="62" spans="1:44" s="143" customFormat="1" ht="63">
      <c r="A62" s="322" t="s">
        <v>288</v>
      </c>
      <c r="B62" s="323" t="s">
        <v>739</v>
      </c>
      <c r="C62" s="453"/>
      <c r="D62" s="453"/>
      <c r="E62" s="453"/>
      <c r="F62" s="453"/>
      <c r="G62" s="453"/>
      <c r="H62" s="453"/>
      <c r="I62" s="453"/>
      <c r="J62" s="453"/>
      <c r="K62" s="454"/>
      <c r="L62" s="454"/>
      <c r="M62" s="454"/>
      <c r="N62" s="306" t="e">
        <f t="shared" si="37"/>
        <v>#DIV/0!</v>
      </c>
      <c r="O62" s="306" t="e">
        <f t="shared" si="37"/>
        <v>#DIV/0!</v>
      </c>
      <c r="P62" s="306" t="e">
        <f t="shared" si="37"/>
        <v>#DIV/0!</v>
      </c>
      <c r="Q62" s="306" t="e">
        <f t="shared" si="37"/>
        <v>#DIV/0!</v>
      </c>
      <c r="R62" s="306">
        <v>4</v>
      </c>
      <c r="S62" s="306" t="e">
        <f>N62&lt;=R62</f>
        <v>#DIV/0!</v>
      </c>
      <c r="T62" s="306" t="e">
        <f>O62&lt;=R62</f>
        <v>#DIV/0!</v>
      </c>
      <c r="U62" s="306" t="e">
        <f>P62&lt;=R62</f>
        <v>#DIV/0!</v>
      </c>
      <c r="V62" s="306" t="e">
        <f>Q62&lt;=R62</f>
        <v>#DIV/0!</v>
      </c>
      <c r="W62" s="306" t="e">
        <f t="shared" si="9"/>
        <v>#DIV/0!</v>
      </c>
      <c r="X62" s="306" t="e">
        <f t="shared" si="10"/>
        <v>#DIV/0!</v>
      </c>
      <c r="Y62" s="306" t="e">
        <f t="shared" si="11"/>
        <v>#DIV/0!</v>
      </c>
      <c r="Z62" s="366">
        <v>37.73</v>
      </c>
      <c r="AA62" s="306"/>
      <c r="AB62" s="304" t="e">
        <f t="shared" si="13"/>
        <v>#DIV/0!</v>
      </c>
      <c r="AC62" s="304" t="e">
        <f t="shared" si="14"/>
        <v>#DIV/0!</v>
      </c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</row>
    <row r="63" spans="1:44" s="143" customFormat="1" ht="47.25">
      <c r="A63" s="322" t="s">
        <v>289</v>
      </c>
      <c r="B63" s="323" t="s">
        <v>740</v>
      </c>
      <c r="C63" s="452"/>
      <c r="D63" s="452"/>
      <c r="E63" s="452">
        <v>2</v>
      </c>
      <c r="F63" s="452"/>
      <c r="G63" s="452"/>
      <c r="H63" s="452"/>
      <c r="I63" s="452">
        <v>2</v>
      </c>
      <c r="J63" s="452"/>
      <c r="K63" s="455"/>
      <c r="L63" s="455">
        <v>100.6</v>
      </c>
      <c r="M63" s="455"/>
      <c r="N63" s="306" t="e">
        <f t="shared" si="37"/>
        <v>#DIV/0!</v>
      </c>
      <c r="O63" s="306" t="e">
        <f t="shared" si="37"/>
        <v>#DIV/0!</v>
      </c>
      <c r="P63" s="306">
        <f t="shared" si="37"/>
        <v>1</v>
      </c>
      <c r="Q63" s="306" t="e">
        <f t="shared" si="37"/>
        <v>#DIV/0!</v>
      </c>
      <c r="R63" s="306">
        <v>4</v>
      </c>
      <c r="S63" s="306" t="e">
        <f>N63&lt;=R63</f>
        <v>#DIV/0!</v>
      </c>
      <c r="T63" s="306" t="e">
        <f>O63&lt;=R63</f>
        <v>#DIV/0!</v>
      </c>
      <c r="U63" s="306" t="b">
        <f>P63&lt;=R63</f>
        <v>1</v>
      </c>
      <c r="V63" s="306" t="e">
        <f>Q63&lt;=R63</f>
        <v>#DIV/0!</v>
      </c>
      <c r="W63" s="306" t="e">
        <f t="shared" si="9"/>
        <v>#DIV/0!</v>
      </c>
      <c r="X63" s="306">
        <f t="shared" si="10"/>
        <v>50.3</v>
      </c>
      <c r="Y63" s="306" t="e">
        <f t="shared" si="11"/>
        <v>#DIV/0!</v>
      </c>
      <c r="Z63" s="366">
        <v>50.3</v>
      </c>
      <c r="AA63" s="306"/>
      <c r="AB63" s="304" t="b">
        <f t="shared" si="13"/>
        <v>1</v>
      </c>
      <c r="AC63" s="304" t="e">
        <f t="shared" si="14"/>
        <v>#DIV/0!</v>
      </c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</row>
    <row r="64" spans="1:44" s="143" customFormat="1" ht="47.25">
      <c r="A64" s="322" t="s">
        <v>290</v>
      </c>
      <c r="B64" s="323" t="s">
        <v>741</v>
      </c>
      <c r="C64" s="453"/>
      <c r="D64" s="453"/>
      <c r="E64" s="453">
        <v>2</v>
      </c>
      <c r="F64" s="453"/>
      <c r="G64" s="453"/>
      <c r="H64" s="453"/>
      <c r="I64" s="453">
        <v>2</v>
      </c>
      <c r="J64" s="453"/>
      <c r="K64" s="454"/>
      <c r="L64" s="454">
        <v>75.46</v>
      </c>
      <c r="M64" s="454"/>
      <c r="N64" s="306" t="e">
        <f t="shared" si="37"/>
        <v>#DIV/0!</v>
      </c>
      <c r="O64" s="306" t="e">
        <f t="shared" si="37"/>
        <v>#DIV/0!</v>
      </c>
      <c r="P64" s="306">
        <f t="shared" si="37"/>
        <v>1</v>
      </c>
      <c r="Q64" s="306" t="e">
        <f t="shared" si="37"/>
        <v>#DIV/0!</v>
      </c>
      <c r="R64" s="306">
        <v>4</v>
      </c>
      <c r="S64" s="306" t="e">
        <f>N64&lt;=R64</f>
        <v>#DIV/0!</v>
      </c>
      <c r="T64" s="306" t="e">
        <f>O64&lt;=R64</f>
        <v>#DIV/0!</v>
      </c>
      <c r="U64" s="306" t="b">
        <f>P64&lt;=R64</f>
        <v>1</v>
      </c>
      <c r="V64" s="306" t="e">
        <f>Q64&lt;=R64</f>
        <v>#DIV/0!</v>
      </c>
      <c r="W64" s="306" t="e">
        <f t="shared" si="9"/>
        <v>#DIV/0!</v>
      </c>
      <c r="X64" s="306">
        <f t="shared" si="10"/>
        <v>37.73</v>
      </c>
      <c r="Y64" s="306" t="e">
        <f t="shared" si="11"/>
        <v>#DIV/0!</v>
      </c>
      <c r="Z64" s="366">
        <v>37.73</v>
      </c>
      <c r="AA64" s="306"/>
      <c r="AB64" s="304" t="b">
        <f t="shared" si="13"/>
        <v>1</v>
      </c>
      <c r="AC64" s="304" t="e">
        <f t="shared" si="14"/>
        <v>#DIV/0!</v>
      </c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</row>
    <row r="65" spans="1:44" s="143" customFormat="1" ht="18" customHeight="1">
      <c r="A65" s="322"/>
      <c r="B65" s="327" t="s">
        <v>230</v>
      </c>
      <c r="C65" s="319"/>
      <c r="D65" s="319"/>
      <c r="E65" s="319">
        <v>4</v>
      </c>
      <c r="F65" s="319"/>
      <c r="G65" s="320">
        <f aca="true" t="shared" si="38" ref="G65:M65">SUM(G61:G64)</f>
        <v>0</v>
      </c>
      <c r="H65" s="320">
        <f t="shared" si="38"/>
        <v>0</v>
      </c>
      <c r="I65" s="320">
        <f t="shared" si="38"/>
        <v>4</v>
      </c>
      <c r="J65" s="320">
        <f t="shared" si="38"/>
        <v>0</v>
      </c>
      <c r="K65" s="321">
        <f t="shared" si="38"/>
        <v>0</v>
      </c>
      <c r="L65" s="321">
        <f t="shared" si="38"/>
        <v>176.06</v>
      </c>
      <c r="M65" s="321">
        <f t="shared" si="38"/>
        <v>0</v>
      </c>
      <c r="N65" s="354"/>
      <c r="O65" s="354"/>
      <c r="P65" s="354"/>
      <c r="Q65" s="354"/>
      <c r="R65" s="354"/>
      <c r="S65" s="354" t="e">
        <f>SUM(S61:S64)</f>
        <v>#DIV/0!</v>
      </c>
      <c r="T65" s="354" t="e">
        <f aca="true" t="shared" si="39" ref="T65:AC65">SUM(T61:T64)</f>
        <v>#DIV/0!</v>
      </c>
      <c r="U65" s="354" t="e">
        <f t="shared" si="39"/>
        <v>#DIV/0!</v>
      </c>
      <c r="V65" s="354" t="e">
        <f t="shared" si="39"/>
        <v>#DIV/0!</v>
      </c>
      <c r="W65" s="354" t="e">
        <f t="shared" si="39"/>
        <v>#DIV/0!</v>
      </c>
      <c r="X65" s="354" t="e">
        <f t="shared" si="39"/>
        <v>#DIV/0!</v>
      </c>
      <c r="Y65" s="354" t="e">
        <f t="shared" si="39"/>
        <v>#DIV/0!</v>
      </c>
      <c r="Z65" s="369"/>
      <c r="AA65" s="354">
        <f t="shared" si="39"/>
        <v>0</v>
      </c>
      <c r="AB65" s="354" t="e">
        <f t="shared" si="39"/>
        <v>#DIV/0!</v>
      </c>
      <c r="AC65" s="354" t="e">
        <f t="shared" si="39"/>
        <v>#DIV/0!</v>
      </c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</row>
    <row r="66" spans="1:44" s="143" customFormat="1" ht="82.5" customHeight="1">
      <c r="A66" s="330"/>
      <c r="B66" s="482" t="s">
        <v>742</v>
      </c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306"/>
      <c r="O66" s="306"/>
      <c r="P66" s="306"/>
      <c r="Q66" s="306"/>
      <c r="R66" s="303"/>
      <c r="S66" s="303"/>
      <c r="T66" s="303"/>
      <c r="U66" s="303"/>
      <c r="V66" s="303"/>
      <c r="W66" s="306"/>
      <c r="X66" s="306"/>
      <c r="Y66" s="306"/>
      <c r="Z66" s="365"/>
      <c r="AA66" s="303"/>
      <c r="AB66" s="304"/>
      <c r="AC66" s="30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</row>
    <row r="67" spans="1:44" s="143" customFormat="1" ht="64.5" customHeight="1">
      <c r="A67" s="322" t="s">
        <v>291</v>
      </c>
      <c r="B67" s="323" t="s">
        <v>743</v>
      </c>
      <c r="C67" s="324"/>
      <c r="D67" s="324"/>
      <c r="E67" s="324"/>
      <c r="F67" s="324"/>
      <c r="G67" s="324"/>
      <c r="H67" s="324"/>
      <c r="I67" s="324"/>
      <c r="J67" s="324"/>
      <c r="K67" s="325"/>
      <c r="L67" s="325"/>
      <c r="M67" s="325"/>
      <c r="N67" s="306" t="e">
        <f aca="true" t="shared" si="40" ref="N67:Q68">G67/C67</f>
        <v>#DIV/0!</v>
      </c>
      <c r="O67" s="306" t="e">
        <f t="shared" si="40"/>
        <v>#DIV/0!</v>
      </c>
      <c r="P67" s="306" t="e">
        <f t="shared" si="40"/>
        <v>#DIV/0!</v>
      </c>
      <c r="Q67" s="306" t="e">
        <f t="shared" si="40"/>
        <v>#DIV/0!</v>
      </c>
      <c r="R67" s="306">
        <v>4</v>
      </c>
      <c r="S67" s="306" t="e">
        <f>N67&lt;=R67</f>
        <v>#DIV/0!</v>
      </c>
      <c r="T67" s="306" t="e">
        <f>O67&lt;=R67</f>
        <v>#DIV/0!</v>
      </c>
      <c r="U67" s="306" t="e">
        <f>P67&lt;=R67</f>
        <v>#DIV/0!</v>
      </c>
      <c r="V67" s="306" t="e">
        <f>Q67&lt;=R67</f>
        <v>#DIV/0!</v>
      </c>
      <c r="W67" s="306" t="e">
        <f t="shared" si="9"/>
        <v>#DIV/0!</v>
      </c>
      <c r="X67" s="306" t="e">
        <f t="shared" si="10"/>
        <v>#DIV/0!</v>
      </c>
      <c r="Y67" s="306" t="e">
        <f t="shared" si="11"/>
        <v>#DIV/0!</v>
      </c>
      <c r="Z67" s="366" t="s">
        <v>226</v>
      </c>
      <c r="AA67" s="306"/>
      <c r="AB67" s="304" t="e">
        <f>Z67=X67</f>
        <v>#DIV/0!</v>
      </c>
      <c r="AC67" s="304" t="e">
        <f>Z67=Y67</f>
        <v>#DIV/0!</v>
      </c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</row>
    <row r="68" spans="1:44" s="143" customFormat="1" ht="64.5" customHeight="1">
      <c r="A68" s="322" t="s">
        <v>292</v>
      </c>
      <c r="B68" s="323" t="s">
        <v>744</v>
      </c>
      <c r="C68" s="331"/>
      <c r="D68" s="331"/>
      <c r="E68" s="324"/>
      <c r="F68" s="324"/>
      <c r="G68" s="331"/>
      <c r="H68" s="331"/>
      <c r="I68" s="324"/>
      <c r="J68" s="324"/>
      <c r="K68" s="332"/>
      <c r="L68" s="325"/>
      <c r="M68" s="325"/>
      <c r="N68" s="306" t="e">
        <f t="shared" si="40"/>
        <v>#DIV/0!</v>
      </c>
      <c r="O68" s="306" t="e">
        <f t="shared" si="40"/>
        <v>#DIV/0!</v>
      </c>
      <c r="P68" s="306" t="e">
        <f t="shared" si="40"/>
        <v>#DIV/0!</v>
      </c>
      <c r="Q68" s="306" t="e">
        <f t="shared" si="40"/>
        <v>#DIV/0!</v>
      </c>
      <c r="R68" s="306">
        <v>4</v>
      </c>
      <c r="S68" s="306" t="e">
        <f>N68&lt;=R68</f>
        <v>#DIV/0!</v>
      </c>
      <c r="T68" s="306" t="e">
        <f>O68&lt;=R68</f>
        <v>#DIV/0!</v>
      </c>
      <c r="U68" s="306" t="e">
        <f>P68&lt;=R68</f>
        <v>#DIV/0!</v>
      </c>
      <c r="V68" s="306" t="e">
        <f>Q68&lt;=R68</f>
        <v>#DIV/0!</v>
      </c>
      <c r="W68" s="306" t="e">
        <f t="shared" si="9"/>
        <v>#DIV/0!</v>
      </c>
      <c r="X68" s="306" t="e">
        <f t="shared" si="10"/>
        <v>#DIV/0!</v>
      </c>
      <c r="Y68" s="306" t="e">
        <f t="shared" si="11"/>
        <v>#DIV/0!</v>
      </c>
      <c r="Z68" s="366" t="s">
        <v>226</v>
      </c>
      <c r="AA68" s="306"/>
      <c r="AB68" s="304" t="e">
        <f>Z68=X68</f>
        <v>#DIV/0!</v>
      </c>
      <c r="AC68" s="304" t="e">
        <f>Z68=Y68</f>
        <v>#DIV/0!</v>
      </c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</row>
    <row r="69" spans="1:44" s="143" customFormat="1" ht="15.75">
      <c r="A69" s="322"/>
      <c r="B69" s="327" t="s">
        <v>230</v>
      </c>
      <c r="C69" s="319"/>
      <c r="D69" s="319"/>
      <c r="E69" s="319"/>
      <c r="F69" s="319"/>
      <c r="G69" s="320">
        <f aca="true" t="shared" si="41" ref="G69:M69">SUM(G67:G68)</f>
        <v>0</v>
      </c>
      <c r="H69" s="320">
        <f t="shared" si="41"/>
        <v>0</v>
      </c>
      <c r="I69" s="320">
        <f t="shared" si="41"/>
        <v>0</v>
      </c>
      <c r="J69" s="320">
        <f t="shared" si="41"/>
        <v>0</v>
      </c>
      <c r="K69" s="321">
        <f t="shared" si="41"/>
        <v>0</v>
      </c>
      <c r="L69" s="321">
        <f t="shared" si="41"/>
        <v>0</v>
      </c>
      <c r="M69" s="321">
        <f t="shared" si="41"/>
        <v>0</v>
      </c>
      <c r="N69" s="354"/>
      <c r="O69" s="354"/>
      <c r="P69" s="354"/>
      <c r="Q69" s="354"/>
      <c r="R69" s="354"/>
      <c r="S69" s="354" t="e">
        <f aca="true" t="shared" si="42" ref="S69:Y69">SUM(S67:S68)</f>
        <v>#DIV/0!</v>
      </c>
      <c r="T69" s="354" t="e">
        <f t="shared" si="42"/>
        <v>#DIV/0!</v>
      </c>
      <c r="U69" s="354" t="e">
        <f t="shared" si="42"/>
        <v>#DIV/0!</v>
      </c>
      <c r="V69" s="354" t="e">
        <f t="shared" si="42"/>
        <v>#DIV/0!</v>
      </c>
      <c r="W69" s="354" t="e">
        <f t="shared" si="42"/>
        <v>#DIV/0!</v>
      </c>
      <c r="X69" s="354" t="e">
        <f t="shared" si="42"/>
        <v>#DIV/0!</v>
      </c>
      <c r="Y69" s="354" t="e">
        <f t="shared" si="42"/>
        <v>#DIV/0!</v>
      </c>
      <c r="Z69" s="369"/>
      <c r="AA69" s="354">
        <f>SUM(AA67:AA68)</f>
        <v>0</v>
      </c>
      <c r="AB69" s="354" t="e">
        <f>SUM(AB67:AB68)</f>
        <v>#DIV/0!</v>
      </c>
      <c r="AC69" s="354" t="e">
        <f>SUM(AC67:AC68)</f>
        <v>#DIV/0!</v>
      </c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</row>
    <row r="70" spans="1:44" s="143" customFormat="1" ht="32.25" customHeight="1">
      <c r="A70" s="330"/>
      <c r="B70" s="482" t="s">
        <v>294</v>
      </c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306"/>
      <c r="O70" s="306"/>
      <c r="P70" s="306"/>
      <c r="Q70" s="306"/>
      <c r="R70" s="303"/>
      <c r="S70" s="303"/>
      <c r="T70" s="303"/>
      <c r="U70" s="303"/>
      <c r="V70" s="303"/>
      <c r="W70" s="306"/>
      <c r="X70" s="306"/>
      <c r="Y70" s="306"/>
      <c r="Z70" s="365"/>
      <c r="AA70" s="303"/>
      <c r="AB70" s="304"/>
      <c r="AC70" s="30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</row>
    <row r="71" spans="1:44" s="143" customFormat="1" ht="64.5" customHeight="1">
      <c r="A71" s="322" t="s">
        <v>300</v>
      </c>
      <c r="B71" s="323" t="s">
        <v>295</v>
      </c>
      <c r="C71" s="331"/>
      <c r="D71" s="331"/>
      <c r="E71" s="331"/>
      <c r="F71" s="331"/>
      <c r="G71" s="331"/>
      <c r="H71" s="331"/>
      <c r="I71" s="331"/>
      <c r="J71" s="331"/>
      <c r="K71" s="332"/>
      <c r="L71" s="332"/>
      <c r="M71" s="332"/>
      <c r="N71" s="306" t="e">
        <f aca="true" t="shared" si="43" ref="N71:Q75">G71/C71</f>
        <v>#DIV/0!</v>
      </c>
      <c r="O71" s="306" t="e">
        <f t="shared" si="43"/>
        <v>#DIV/0!</v>
      </c>
      <c r="P71" s="306" t="e">
        <f t="shared" si="43"/>
        <v>#DIV/0!</v>
      </c>
      <c r="Q71" s="306" t="e">
        <f t="shared" si="43"/>
        <v>#DIV/0!</v>
      </c>
      <c r="R71" s="306">
        <v>4</v>
      </c>
      <c r="S71" s="306" t="e">
        <f>N71&lt;=R71</f>
        <v>#DIV/0!</v>
      </c>
      <c r="T71" s="306" t="e">
        <f>O71&lt;=R71</f>
        <v>#DIV/0!</v>
      </c>
      <c r="U71" s="306" t="e">
        <f>P71&lt;=R71</f>
        <v>#DIV/0!</v>
      </c>
      <c r="V71" s="306" t="e">
        <f>Q71&lt;=R71</f>
        <v>#DIV/0!</v>
      </c>
      <c r="W71" s="306" t="e">
        <f aca="true" t="shared" si="44" ref="W71:Y75">K71/H71</f>
        <v>#DIV/0!</v>
      </c>
      <c r="X71" s="306" t="e">
        <f t="shared" si="44"/>
        <v>#DIV/0!</v>
      </c>
      <c r="Y71" s="306" t="e">
        <f t="shared" si="44"/>
        <v>#DIV/0!</v>
      </c>
      <c r="Z71" s="366" t="s">
        <v>226</v>
      </c>
      <c r="AA71" s="306"/>
      <c r="AB71" s="304" t="e">
        <f>Z71=X71</f>
        <v>#DIV/0!</v>
      </c>
      <c r="AC71" s="304" t="e">
        <f>Z71=Y71</f>
        <v>#DIV/0!</v>
      </c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</row>
    <row r="72" spans="1:44" s="143" customFormat="1" ht="64.5" customHeight="1">
      <c r="A72" s="322" t="s">
        <v>301</v>
      </c>
      <c r="B72" s="323" t="s">
        <v>296</v>
      </c>
      <c r="C72" s="331"/>
      <c r="D72" s="331"/>
      <c r="E72" s="331"/>
      <c r="F72" s="331"/>
      <c r="G72" s="331"/>
      <c r="H72" s="331"/>
      <c r="I72" s="331"/>
      <c r="J72" s="331"/>
      <c r="K72" s="332"/>
      <c r="L72" s="332"/>
      <c r="M72" s="332"/>
      <c r="N72" s="306" t="e">
        <f t="shared" si="43"/>
        <v>#DIV/0!</v>
      </c>
      <c r="O72" s="306" t="e">
        <f t="shared" si="43"/>
        <v>#DIV/0!</v>
      </c>
      <c r="P72" s="306" t="e">
        <f t="shared" si="43"/>
        <v>#DIV/0!</v>
      </c>
      <c r="Q72" s="306" t="e">
        <f t="shared" si="43"/>
        <v>#DIV/0!</v>
      </c>
      <c r="R72" s="306">
        <v>4</v>
      </c>
      <c r="S72" s="306" t="e">
        <f>N72&lt;=R72</f>
        <v>#DIV/0!</v>
      </c>
      <c r="T72" s="306" t="e">
        <f>O72&lt;=R72</f>
        <v>#DIV/0!</v>
      </c>
      <c r="U72" s="306" t="e">
        <f>P72&lt;=R72</f>
        <v>#DIV/0!</v>
      </c>
      <c r="V72" s="306" t="e">
        <f>Q72&lt;=R72</f>
        <v>#DIV/0!</v>
      </c>
      <c r="W72" s="306" t="e">
        <f t="shared" si="44"/>
        <v>#DIV/0!</v>
      </c>
      <c r="X72" s="306" t="e">
        <f t="shared" si="44"/>
        <v>#DIV/0!</v>
      </c>
      <c r="Y72" s="306" t="e">
        <f t="shared" si="44"/>
        <v>#DIV/0!</v>
      </c>
      <c r="Z72" s="366" t="s">
        <v>226</v>
      </c>
      <c r="AA72" s="306"/>
      <c r="AB72" s="304" t="e">
        <f>Z72=X72</f>
        <v>#DIV/0!</v>
      </c>
      <c r="AC72" s="304" t="e">
        <f>Z72=Y72</f>
        <v>#DIV/0!</v>
      </c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</row>
    <row r="73" spans="1:44" s="143" customFormat="1" ht="31.5">
      <c r="A73" s="322" t="s">
        <v>302</v>
      </c>
      <c r="B73" s="323" t="s">
        <v>297</v>
      </c>
      <c r="C73" s="331"/>
      <c r="D73" s="331"/>
      <c r="E73" s="331"/>
      <c r="F73" s="331"/>
      <c r="G73" s="331"/>
      <c r="H73" s="331"/>
      <c r="I73" s="331"/>
      <c r="J73" s="331"/>
      <c r="K73" s="332"/>
      <c r="L73" s="332"/>
      <c r="M73" s="332"/>
      <c r="N73" s="306" t="e">
        <f t="shared" si="43"/>
        <v>#DIV/0!</v>
      </c>
      <c r="O73" s="306" t="e">
        <f t="shared" si="43"/>
        <v>#DIV/0!</v>
      </c>
      <c r="P73" s="306" t="e">
        <f t="shared" si="43"/>
        <v>#DIV/0!</v>
      </c>
      <c r="Q73" s="306" t="e">
        <f t="shared" si="43"/>
        <v>#DIV/0!</v>
      </c>
      <c r="R73" s="306">
        <v>4</v>
      </c>
      <c r="S73" s="306" t="e">
        <f>N73&lt;=R73</f>
        <v>#DIV/0!</v>
      </c>
      <c r="T73" s="306" t="e">
        <f>O73&lt;=R73</f>
        <v>#DIV/0!</v>
      </c>
      <c r="U73" s="306" t="e">
        <f>P73&lt;=R73</f>
        <v>#DIV/0!</v>
      </c>
      <c r="V73" s="306" t="e">
        <f>Q73&lt;=R73</f>
        <v>#DIV/0!</v>
      </c>
      <c r="W73" s="306" t="e">
        <f t="shared" si="44"/>
        <v>#DIV/0!</v>
      </c>
      <c r="X73" s="306" t="e">
        <f t="shared" si="44"/>
        <v>#DIV/0!</v>
      </c>
      <c r="Y73" s="306" t="e">
        <f t="shared" si="44"/>
        <v>#DIV/0!</v>
      </c>
      <c r="Z73" s="366" t="s">
        <v>226</v>
      </c>
      <c r="AA73" s="306"/>
      <c r="AB73" s="304" t="e">
        <f>Z73=X73</f>
        <v>#DIV/0!</v>
      </c>
      <c r="AC73" s="304" t="e">
        <f>Z73=Y73</f>
        <v>#DIV/0!</v>
      </c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</row>
    <row r="74" spans="1:44" s="143" customFormat="1" ht="47.25">
      <c r="A74" s="322" t="s">
        <v>303</v>
      </c>
      <c r="B74" s="323" t="s">
        <v>298</v>
      </c>
      <c r="C74" s="331"/>
      <c r="D74" s="331"/>
      <c r="E74" s="331"/>
      <c r="F74" s="331"/>
      <c r="G74" s="331"/>
      <c r="H74" s="331"/>
      <c r="I74" s="331"/>
      <c r="J74" s="331"/>
      <c r="K74" s="332"/>
      <c r="L74" s="332"/>
      <c r="M74" s="332"/>
      <c r="N74" s="306" t="e">
        <f t="shared" si="43"/>
        <v>#DIV/0!</v>
      </c>
      <c r="O74" s="306" t="e">
        <f t="shared" si="43"/>
        <v>#DIV/0!</v>
      </c>
      <c r="P74" s="306" t="e">
        <f t="shared" si="43"/>
        <v>#DIV/0!</v>
      </c>
      <c r="Q74" s="306" t="e">
        <f t="shared" si="43"/>
        <v>#DIV/0!</v>
      </c>
      <c r="R74" s="306">
        <v>4</v>
      </c>
      <c r="S74" s="306" t="e">
        <f>N74&lt;=R74</f>
        <v>#DIV/0!</v>
      </c>
      <c r="T74" s="306" t="e">
        <f>O74&lt;=R74</f>
        <v>#DIV/0!</v>
      </c>
      <c r="U74" s="306" t="e">
        <f>P74&lt;=R74</f>
        <v>#DIV/0!</v>
      </c>
      <c r="V74" s="306" t="e">
        <f>Q74&lt;=R74</f>
        <v>#DIV/0!</v>
      </c>
      <c r="W74" s="306" t="e">
        <f t="shared" si="44"/>
        <v>#DIV/0!</v>
      </c>
      <c r="X74" s="306" t="e">
        <f t="shared" si="44"/>
        <v>#DIV/0!</v>
      </c>
      <c r="Y74" s="306" t="e">
        <f t="shared" si="44"/>
        <v>#DIV/0!</v>
      </c>
      <c r="Z74" s="366" t="s">
        <v>226</v>
      </c>
      <c r="AA74" s="306"/>
      <c r="AB74" s="304" t="e">
        <f>Z74=X74</f>
        <v>#DIV/0!</v>
      </c>
      <c r="AC74" s="304" t="e">
        <f>Z74=Y74</f>
        <v>#DIV/0!</v>
      </c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</row>
    <row r="75" spans="1:44" s="143" customFormat="1" ht="63">
      <c r="A75" s="322" t="s">
        <v>304</v>
      </c>
      <c r="B75" s="323" t="s">
        <v>299</v>
      </c>
      <c r="C75" s="331"/>
      <c r="D75" s="331"/>
      <c r="E75" s="331"/>
      <c r="F75" s="331"/>
      <c r="G75" s="331"/>
      <c r="H75" s="331"/>
      <c r="I75" s="331"/>
      <c r="J75" s="331"/>
      <c r="K75" s="332"/>
      <c r="L75" s="332"/>
      <c r="M75" s="332"/>
      <c r="N75" s="306" t="e">
        <f t="shared" si="43"/>
        <v>#DIV/0!</v>
      </c>
      <c r="O75" s="306" t="e">
        <f t="shared" si="43"/>
        <v>#DIV/0!</v>
      </c>
      <c r="P75" s="306" t="e">
        <f t="shared" si="43"/>
        <v>#DIV/0!</v>
      </c>
      <c r="Q75" s="306" t="e">
        <f t="shared" si="43"/>
        <v>#DIV/0!</v>
      </c>
      <c r="R75" s="306">
        <v>4</v>
      </c>
      <c r="S75" s="306" t="e">
        <f>N75&lt;=R75</f>
        <v>#DIV/0!</v>
      </c>
      <c r="T75" s="306" t="e">
        <f>O75&lt;=R75</f>
        <v>#DIV/0!</v>
      </c>
      <c r="U75" s="306" t="e">
        <f>P75&lt;=R75</f>
        <v>#DIV/0!</v>
      </c>
      <c r="V75" s="306" t="e">
        <f>Q75&lt;=R75</f>
        <v>#DIV/0!</v>
      </c>
      <c r="W75" s="306" t="e">
        <f t="shared" si="44"/>
        <v>#DIV/0!</v>
      </c>
      <c r="X75" s="306" t="e">
        <f t="shared" si="44"/>
        <v>#DIV/0!</v>
      </c>
      <c r="Y75" s="306" t="e">
        <f t="shared" si="44"/>
        <v>#DIV/0!</v>
      </c>
      <c r="Z75" s="366" t="s">
        <v>226</v>
      </c>
      <c r="AA75" s="306"/>
      <c r="AB75" s="304" t="e">
        <f>Z75=X75</f>
        <v>#DIV/0!</v>
      </c>
      <c r="AC75" s="304" t="e">
        <f>Z75=Y75</f>
        <v>#DIV/0!</v>
      </c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</row>
    <row r="76" spans="1:44" s="143" customFormat="1" ht="15.75">
      <c r="A76" s="322"/>
      <c r="B76" s="327" t="s">
        <v>230</v>
      </c>
      <c r="C76" s="319"/>
      <c r="D76" s="319"/>
      <c r="E76" s="319"/>
      <c r="F76" s="319"/>
      <c r="G76" s="320">
        <f>SUM(G71:G75)</f>
        <v>0</v>
      </c>
      <c r="H76" s="320">
        <f aca="true" t="shared" si="45" ref="H76:M76">SUM(H71:H75)</f>
        <v>0</v>
      </c>
      <c r="I76" s="320">
        <f t="shared" si="45"/>
        <v>0</v>
      </c>
      <c r="J76" s="320">
        <f t="shared" si="45"/>
        <v>0</v>
      </c>
      <c r="K76" s="321">
        <f t="shared" si="45"/>
        <v>0</v>
      </c>
      <c r="L76" s="321">
        <f t="shared" si="45"/>
        <v>0</v>
      </c>
      <c r="M76" s="321">
        <f t="shared" si="45"/>
        <v>0</v>
      </c>
      <c r="N76" s="354"/>
      <c r="O76" s="354"/>
      <c r="P76" s="354"/>
      <c r="Q76" s="354"/>
      <c r="R76" s="354"/>
      <c r="S76" s="355" t="e">
        <f>SUM(S71:S75)</f>
        <v>#DIV/0!</v>
      </c>
      <c r="T76" s="355" t="e">
        <f aca="true" t="shared" si="46" ref="T76:AC76">SUM(T71:T75)</f>
        <v>#DIV/0!</v>
      </c>
      <c r="U76" s="355" t="e">
        <f t="shared" si="46"/>
        <v>#DIV/0!</v>
      </c>
      <c r="V76" s="355" t="e">
        <f t="shared" si="46"/>
        <v>#DIV/0!</v>
      </c>
      <c r="W76" s="355" t="e">
        <f t="shared" si="46"/>
        <v>#DIV/0!</v>
      </c>
      <c r="X76" s="355" t="e">
        <f t="shared" si="46"/>
        <v>#DIV/0!</v>
      </c>
      <c r="Y76" s="355" t="e">
        <f t="shared" si="46"/>
        <v>#DIV/0!</v>
      </c>
      <c r="Z76" s="369"/>
      <c r="AA76" s="354">
        <f t="shared" si="46"/>
        <v>0</v>
      </c>
      <c r="AB76" s="354" t="e">
        <f t="shared" si="46"/>
        <v>#DIV/0!</v>
      </c>
      <c r="AC76" s="354" t="e">
        <f t="shared" si="46"/>
        <v>#DIV/0!</v>
      </c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</row>
    <row r="77" spans="1:44" s="359" customFormat="1" ht="15.75">
      <c r="A77" s="352"/>
      <c r="B77" s="353" t="s">
        <v>230</v>
      </c>
      <c r="C77" s="457">
        <v>101</v>
      </c>
      <c r="D77" s="333"/>
      <c r="E77" s="457">
        <v>255</v>
      </c>
      <c r="F77" s="333"/>
      <c r="G77" s="334">
        <f aca="true" t="shared" si="47" ref="G77:M77">G76+G69+G65+G59+G50+G54+G44+G33</f>
        <v>5274</v>
      </c>
      <c r="H77" s="334">
        <f t="shared" si="47"/>
        <v>0</v>
      </c>
      <c r="I77" s="334">
        <f t="shared" si="47"/>
        <v>36180</v>
      </c>
      <c r="J77" s="334">
        <f t="shared" si="47"/>
        <v>0</v>
      </c>
      <c r="K77" s="349">
        <f t="shared" si="47"/>
        <v>0</v>
      </c>
      <c r="L77" s="349">
        <f t="shared" si="47"/>
        <v>490644.36999999994</v>
      </c>
      <c r="M77" s="349">
        <f t="shared" si="47"/>
        <v>0</v>
      </c>
      <c r="N77" s="358"/>
      <c r="O77" s="358"/>
      <c r="P77" s="358"/>
      <c r="Q77" s="358"/>
      <c r="R77" s="358"/>
      <c r="S77" s="356" t="e">
        <f aca="true" t="shared" si="48" ref="S77:Y77">S76+S69+S65+S59+S50+S54+S44+S33</f>
        <v>#DIV/0!</v>
      </c>
      <c r="T77" s="356" t="e">
        <f t="shared" si="48"/>
        <v>#DIV/0!</v>
      </c>
      <c r="U77" s="356" t="e">
        <f t="shared" si="48"/>
        <v>#DIV/0!</v>
      </c>
      <c r="V77" s="356" t="e">
        <f t="shared" si="48"/>
        <v>#DIV/0!</v>
      </c>
      <c r="W77" s="357" t="e">
        <f t="shared" si="48"/>
        <v>#DIV/0!</v>
      </c>
      <c r="X77" s="357" t="e">
        <f t="shared" si="48"/>
        <v>#DIV/0!</v>
      </c>
      <c r="Y77" s="357" t="e">
        <f t="shared" si="48"/>
        <v>#DIV/0!</v>
      </c>
      <c r="Z77" s="371"/>
      <c r="AA77" s="358"/>
      <c r="AB77" s="358"/>
      <c r="AC77" s="358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</row>
    <row r="78" spans="1:28" s="143" customFormat="1" ht="86.25" customHeight="1">
      <c r="A78" s="335"/>
      <c r="B78" s="336"/>
      <c r="C78" s="335"/>
      <c r="D78" s="335"/>
      <c r="E78" s="335"/>
      <c r="F78" s="335"/>
      <c r="G78" s="335"/>
      <c r="H78" s="335"/>
      <c r="I78" s="335"/>
      <c r="J78" s="335"/>
      <c r="K78" s="350"/>
      <c r="L78" s="351"/>
      <c r="M78" s="351"/>
      <c r="Q78" s="144"/>
      <c r="R78" s="144"/>
      <c r="S78" s="144"/>
      <c r="T78" s="144"/>
      <c r="U78" s="144"/>
      <c r="V78" s="144"/>
      <c r="W78" s="144"/>
      <c r="X78" s="144"/>
      <c r="Y78" s="144"/>
      <c r="Z78" s="372"/>
      <c r="AA78" s="144"/>
      <c r="AB78" s="144"/>
    </row>
    <row r="79" spans="1:28" s="143" customFormat="1" ht="15">
      <c r="A79" s="335"/>
      <c r="B79" s="336" t="s">
        <v>22</v>
      </c>
      <c r="C79" s="335"/>
      <c r="D79" s="335"/>
      <c r="E79" s="335"/>
      <c r="F79" s="335"/>
      <c r="G79" s="335"/>
      <c r="H79" s="335"/>
      <c r="I79" s="335"/>
      <c r="J79" s="337"/>
      <c r="K79" s="350"/>
      <c r="L79" s="350"/>
      <c r="M79" s="350"/>
      <c r="Q79" s="144"/>
      <c r="R79" s="144"/>
      <c r="S79" s="144"/>
      <c r="T79" s="144"/>
      <c r="U79" s="144"/>
      <c r="V79" s="144"/>
      <c r="W79" s="144"/>
      <c r="X79" s="144"/>
      <c r="Y79" s="144"/>
      <c r="Z79" s="372"/>
      <c r="AA79" s="144"/>
      <c r="AB79" s="144"/>
    </row>
    <row r="80" spans="1:28" s="143" customFormat="1" ht="15">
      <c r="A80" s="503" t="s">
        <v>249</v>
      </c>
      <c r="B80" s="503"/>
      <c r="C80" s="503"/>
      <c r="D80" s="503"/>
      <c r="E80" s="503"/>
      <c r="F80" s="503"/>
      <c r="G80" s="503"/>
      <c r="H80" s="503"/>
      <c r="I80" s="503"/>
      <c r="J80" s="311"/>
      <c r="K80" s="347"/>
      <c r="L80" s="347"/>
      <c r="M80" s="347"/>
      <c r="Q80" s="144"/>
      <c r="R80" s="144"/>
      <c r="S80" s="144"/>
      <c r="T80" s="144"/>
      <c r="U80" s="144"/>
      <c r="V80" s="144"/>
      <c r="W80" s="144"/>
      <c r="X80" s="144"/>
      <c r="Y80" s="144"/>
      <c r="Z80" s="372"/>
      <c r="AA80" s="144"/>
      <c r="AB80" s="144"/>
    </row>
    <row r="81" spans="1:28" s="143" customFormat="1" ht="15">
      <c r="A81" s="338"/>
      <c r="B81" s="312"/>
      <c r="C81" s="311"/>
      <c r="D81" s="311"/>
      <c r="E81" s="311"/>
      <c r="F81" s="311"/>
      <c r="G81" s="311"/>
      <c r="H81" s="311"/>
      <c r="I81" s="311"/>
      <c r="J81" s="311"/>
      <c r="K81" s="347"/>
      <c r="L81" s="347"/>
      <c r="M81" s="347"/>
      <c r="Q81" s="144"/>
      <c r="R81" s="144"/>
      <c r="S81" s="144"/>
      <c r="T81" s="144"/>
      <c r="U81" s="144"/>
      <c r="V81" s="144"/>
      <c r="W81" s="144"/>
      <c r="X81" s="144"/>
      <c r="Y81" s="144"/>
      <c r="Z81" s="372"/>
      <c r="AA81" s="144"/>
      <c r="AB81" s="144"/>
    </row>
    <row r="82" spans="1:28" s="143" customFormat="1" ht="63.75" customHeight="1">
      <c r="A82" s="338"/>
      <c r="B82" s="312"/>
      <c r="C82" s="311"/>
      <c r="D82" s="311"/>
      <c r="E82" s="311"/>
      <c r="F82" s="311"/>
      <c r="G82" s="311"/>
      <c r="H82" s="311"/>
      <c r="I82" s="311"/>
      <c r="J82" s="311"/>
      <c r="K82" s="347"/>
      <c r="L82" s="347"/>
      <c r="M82" s="347"/>
      <c r="Q82" s="144"/>
      <c r="R82" s="144"/>
      <c r="S82" s="144"/>
      <c r="T82" s="144"/>
      <c r="U82" s="144"/>
      <c r="V82" s="144"/>
      <c r="W82" s="144"/>
      <c r="X82" s="144"/>
      <c r="Y82" s="144"/>
      <c r="Z82" s="372"/>
      <c r="AA82" s="144"/>
      <c r="AB82" s="144"/>
    </row>
    <row r="83" spans="1:28" s="143" customFormat="1" ht="19.5">
      <c r="A83" s="311"/>
      <c r="B83" s="339" t="s">
        <v>221</v>
      </c>
      <c r="C83" s="340"/>
      <c r="D83" s="340"/>
      <c r="E83" s="341"/>
      <c r="F83" s="342" t="str">
        <f>'о расходовании субсидии'!D38</f>
        <v>Я.Г.Халилова</v>
      </c>
      <c r="G83" s="342"/>
      <c r="H83" s="311"/>
      <c r="I83" s="311"/>
      <c r="J83" s="311"/>
      <c r="K83" s="347"/>
      <c r="L83" s="347"/>
      <c r="M83" s="347"/>
      <c r="Q83" s="144"/>
      <c r="R83" s="144"/>
      <c r="S83" s="144"/>
      <c r="T83" s="144"/>
      <c r="U83" s="144"/>
      <c r="V83" s="144"/>
      <c r="W83" s="144"/>
      <c r="X83" s="144"/>
      <c r="Y83" s="144"/>
      <c r="Z83" s="372"/>
      <c r="AA83" s="144"/>
      <c r="AB83" s="144"/>
    </row>
    <row r="84" spans="1:28" s="143" customFormat="1" ht="19.5">
      <c r="A84" s="311"/>
      <c r="B84" s="339"/>
      <c r="C84" s="343"/>
      <c r="D84" s="343"/>
      <c r="E84" s="504" t="s">
        <v>16</v>
      </c>
      <c r="F84" s="504"/>
      <c r="G84" s="344"/>
      <c r="H84" s="311"/>
      <c r="I84" s="311" t="s">
        <v>225</v>
      </c>
      <c r="J84" s="311"/>
      <c r="K84" s="347"/>
      <c r="L84" s="347"/>
      <c r="M84" s="347"/>
      <c r="Q84" s="144"/>
      <c r="R84" s="144"/>
      <c r="S84" s="144"/>
      <c r="T84" s="144"/>
      <c r="U84" s="144"/>
      <c r="V84" s="144"/>
      <c r="W84" s="144"/>
      <c r="X84" s="144"/>
      <c r="Y84" s="144"/>
      <c r="Z84" s="372"/>
      <c r="AA84" s="144"/>
      <c r="AB84" s="144"/>
    </row>
    <row r="85" spans="1:28" s="143" customFormat="1" ht="19.5">
      <c r="A85" s="311"/>
      <c r="B85" s="339"/>
      <c r="C85" s="343"/>
      <c r="D85" s="343"/>
      <c r="E85" s="345"/>
      <c r="F85" s="344"/>
      <c r="G85" s="344"/>
      <c r="H85" s="311"/>
      <c r="I85" s="311"/>
      <c r="J85" s="311"/>
      <c r="K85" s="347"/>
      <c r="L85" s="347"/>
      <c r="M85" s="347"/>
      <c r="Q85" s="144"/>
      <c r="R85" s="144"/>
      <c r="S85" s="144"/>
      <c r="T85" s="144"/>
      <c r="U85" s="144"/>
      <c r="V85" s="144"/>
      <c r="W85" s="144"/>
      <c r="X85" s="144"/>
      <c r="Y85" s="144"/>
      <c r="Z85" s="372"/>
      <c r="AA85" s="144"/>
      <c r="AB85" s="144"/>
    </row>
    <row r="86" spans="1:28" s="143" customFormat="1" ht="19.5">
      <c r="A86" s="311"/>
      <c r="B86" s="339" t="s">
        <v>250</v>
      </c>
      <c r="C86" s="340"/>
      <c r="D86" s="340"/>
      <c r="E86" s="341"/>
      <c r="F86" s="342" t="str">
        <f>'о расходовании субсидии'!D41</f>
        <v>Н.А.Попок</v>
      </c>
      <c r="G86" s="342"/>
      <c r="H86" s="346"/>
      <c r="I86" s="311"/>
      <c r="J86" s="311"/>
      <c r="K86" s="347"/>
      <c r="L86" s="347"/>
      <c r="M86" s="347"/>
      <c r="Q86" s="144"/>
      <c r="R86" s="144"/>
      <c r="S86" s="144"/>
      <c r="T86" s="144"/>
      <c r="U86" s="144"/>
      <c r="V86" s="144"/>
      <c r="W86" s="144"/>
      <c r="X86" s="144"/>
      <c r="Y86" s="144"/>
      <c r="Z86" s="372"/>
      <c r="AA86" s="144"/>
      <c r="AB86" s="144"/>
    </row>
    <row r="87" spans="1:28" s="143" customFormat="1" ht="31.5" customHeight="1">
      <c r="A87" s="311"/>
      <c r="B87" s="312"/>
      <c r="C87" s="311"/>
      <c r="D87" s="311"/>
      <c r="E87" s="505" t="s">
        <v>16</v>
      </c>
      <c r="F87" s="505"/>
      <c r="G87" s="311"/>
      <c r="H87" s="311"/>
      <c r="I87" s="311"/>
      <c r="J87" s="311"/>
      <c r="K87" s="347"/>
      <c r="L87" s="347"/>
      <c r="M87" s="347"/>
      <c r="Q87" s="144"/>
      <c r="R87" s="144"/>
      <c r="S87" s="144"/>
      <c r="T87" s="144"/>
      <c r="U87" s="144"/>
      <c r="V87" s="144"/>
      <c r="W87" s="144"/>
      <c r="X87" s="144"/>
      <c r="Y87" s="144"/>
      <c r="Z87" s="372"/>
      <c r="AA87" s="144"/>
      <c r="AB87" s="144"/>
    </row>
    <row r="88" spans="1:28" s="143" customFormat="1" ht="15">
      <c r="A88" s="311"/>
      <c r="B88" s="312"/>
      <c r="C88" s="311"/>
      <c r="D88" s="311"/>
      <c r="E88" s="311"/>
      <c r="F88" s="311"/>
      <c r="G88" s="311"/>
      <c r="H88" s="311"/>
      <c r="I88" s="311"/>
      <c r="J88" s="311"/>
      <c r="K88" s="347"/>
      <c r="L88" s="347"/>
      <c r="M88" s="347"/>
      <c r="Q88" s="144"/>
      <c r="R88" s="144"/>
      <c r="S88" s="144"/>
      <c r="T88" s="144"/>
      <c r="U88" s="144"/>
      <c r="V88" s="144"/>
      <c r="W88" s="144"/>
      <c r="X88" s="144"/>
      <c r="Y88" s="144"/>
      <c r="Z88" s="372"/>
      <c r="AA88" s="144"/>
      <c r="AB88" s="144"/>
    </row>
    <row r="89" spans="3:26" s="143" customFormat="1" ht="64.5" customHeight="1"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Z89" s="145"/>
    </row>
    <row r="90" spans="3:26" s="143" customFormat="1" ht="15"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Z90" s="145"/>
    </row>
    <row r="91" spans="3:26" s="143" customFormat="1" ht="64.5" customHeight="1"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Z91" s="145"/>
    </row>
    <row r="92" spans="3:26" s="143" customFormat="1" ht="64.5" customHeight="1"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Z92" s="145"/>
    </row>
    <row r="93" spans="1:26" s="143" customFormat="1" ht="20.25" customHeight="1">
      <c r="A93" s="146"/>
      <c r="B93" s="146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Z93" s="145"/>
    </row>
    <row r="94" spans="1:26" s="143" customFormat="1" ht="15">
      <c r="A94" s="146"/>
      <c r="B94" s="146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Z94" s="145"/>
    </row>
    <row r="95" spans="1:44" ht="15">
      <c r="A95" s="299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100"/>
      <c r="Q95" s="100"/>
      <c r="R95" s="100"/>
      <c r="S95" s="140"/>
      <c r="T95" s="140"/>
      <c r="U95" s="140"/>
      <c r="V95" s="140"/>
      <c r="W95" s="140"/>
      <c r="X95" s="140"/>
      <c r="Y95" s="140"/>
      <c r="Z95" s="373"/>
      <c r="AA95" s="140"/>
      <c r="AB95" s="140"/>
      <c r="AC95" s="140"/>
      <c r="AD95" s="14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</row>
    <row r="96" spans="1:44" ht="15">
      <c r="A96" s="299"/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100"/>
      <c r="Q96" s="100"/>
      <c r="R96" s="100"/>
      <c r="S96" s="140"/>
      <c r="T96" s="140"/>
      <c r="U96" s="140"/>
      <c r="V96" s="140"/>
      <c r="W96" s="140"/>
      <c r="X96" s="140"/>
      <c r="Y96" s="140"/>
      <c r="Z96" s="373"/>
      <c r="AA96" s="140"/>
      <c r="AB96" s="140"/>
      <c r="AC96" s="140"/>
      <c r="AD96" s="14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</row>
    <row r="97" spans="1:44" ht="15">
      <c r="A97" s="298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9"/>
      <c r="O97" s="299"/>
      <c r="P97" s="100"/>
      <c r="Q97" s="100"/>
      <c r="R97" s="100"/>
      <c r="S97" s="140"/>
      <c r="T97" s="140"/>
      <c r="U97" s="140"/>
      <c r="V97" s="140"/>
      <c r="W97" s="140"/>
      <c r="X97" s="140"/>
      <c r="Y97" s="140"/>
      <c r="Z97" s="373"/>
      <c r="AA97" s="140"/>
      <c r="AB97" s="140"/>
      <c r="AC97" s="140"/>
      <c r="AD97" s="14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</row>
    <row r="98" spans="1:44" ht="15">
      <c r="A98" s="298"/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9"/>
      <c r="O98" s="299"/>
      <c r="P98" s="100"/>
      <c r="Q98" s="100"/>
      <c r="R98" s="100"/>
      <c r="S98" s="140"/>
      <c r="T98" s="140"/>
      <c r="U98" s="140"/>
      <c r="V98" s="140"/>
      <c r="W98" s="140"/>
      <c r="X98" s="140"/>
      <c r="Y98" s="140"/>
      <c r="Z98" s="373"/>
      <c r="AA98" s="140"/>
      <c r="AB98" s="140"/>
      <c r="AC98" s="140"/>
      <c r="AD98" s="14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</row>
    <row r="99" spans="1:44" ht="15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9"/>
      <c r="O99" s="299"/>
      <c r="P99" s="100"/>
      <c r="Q99" s="100"/>
      <c r="R99" s="100"/>
      <c r="S99" s="140"/>
      <c r="T99" s="140"/>
      <c r="U99" s="140"/>
      <c r="V99" s="140"/>
      <c r="W99" s="140"/>
      <c r="X99" s="140"/>
      <c r="Y99" s="140"/>
      <c r="Z99" s="373"/>
      <c r="AA99" s="140"/>
      <c r="AB99" s="140"/>
      <c r="AC99" s="140"/>
      <c r="AD99" s="14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</row>
    <row r="100" spans="1:44" ht="15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9"/>
      <c r="O100" s="299"/>
      <c r="P100" s="100"/>
      <c r="Q100" s="100"/>
      <c r="R100" s="100"/>
      <c r="S100" s="140"/>
      <c r="T100" s="140"/>
      <c r="U100" s="140"/>
      <c r="V100" s="140"/>
      <c r="W100" s="140"/>
      <c r="X100" s="140"/>
      <c r="Y100" s="140"/>
      <c r="Z100" s="373"/>
      <c r="AA100" s="140"/>
      <c r="AB100" s="140"/>
      <c r="AC100" s="140"/>
      <c r="AD100" s="14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</row>
    <row r="101" spans="1:44" ht="15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9"/>
      <c r="O101" s="299"/>
      <c r="P101" s="100"/>
      <c r="Q101" s="100"/>
      <c r="R101" s="100"/>
      <c r="S101" s="140"/>
      <c r="T101" s="140"/>
      <c r="U101" s="140"/>
      <c r="V101" s="140"/>
      <c r="W101" s="140"/>
      <c r="X101" s="140"/>
      <c r="Y101" s="140"/>
      <c r="Z101" s="373"/>
      <c r="AA101" s="140"/>
      <c r="AB101" s="140"/>
      <c r="AC101" s="140"/>
      <c r="AD101" s="14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</row>
    <row r="102" spans="1:44" ht="15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9"/>
      <c r="O102" s="299"/>
      <c r="P102" s="100"/>
      <c r="Q102" s="100"/>
      <c r="R102" s="100"/>
      <c r="S102" s="140"/>
      <c r="T102" s="140"/>
      <c r="U102" s="140"/>
      <c r="V102" s="140"/>
      <c r="W102" s="140"/>
      <c r="X102" s="140"/>
      <c r="Y102" s="140"/>
      <c r="Z102" s="373"/>
      <c r="AA102" s="140"/>
      <c r="AB102" s="140"/>
      <c r="AC102" s="140"/>
      <c r="AD102" s="14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</row>
    <row r="103" spans="1:44" ht="15">
      <c r="A103" s="298"/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9"/>
      <c r="O103" s="299"/>
      <c r="P103" s="100"/>
      <c r="Q103" s="100"/>
      <c r="R103" s="100"/>
      <c r="S103" s="140"/>
      <c r="T103" s="140"/>
      <c r="U103" s="140"/>
      <c r="V103" s="140"/>
      <c r="W103" s="140"/>
      <c r="X103" s="140"/>
      <c r="Y103" s="140"/>
      <c r="Z103" s="373"/>
      <c r="AA103" s="140"/>
      <c r="AB103" s="140"/>
      <c r="AC103" s="140"/>
      <c r="AD103" s="14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</row>
    <row r="104" spans="1:44" ht="15">
      <c r="A104" s="298"/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9"/>
      <c r="O104" s="299"/>
      <c r="P104" s="100"/>
      <c r="Q104" s="100"/>
      <c r="R104" s="100"/>
      <c r="S104" s="140"/>
      <c r="T104" s="140"/>
      <c r="U104" s="140"/>
      <c r="V104" s="140"/>
      <c r="W104" s="140"/>
      <c r="X104" s="140"/>
      <c r="Y104" s="140"/>
      <c r="Z104" s="373"/>
      <c r="AA104" s="140"/>
      <c r="AB104" s="140"/>
      <c r="AC104" s="140"/>
      <c r="AD104" s="14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</row>
    <row r="105" spans="1:44" ht="15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9"/>
      <c r="O105" s="299"/>
      <c r="P105" s="100"/>
      <c r="Q105" s="100"/>
      <c r="R105" s="100"/>
      <c r="S105" s="140"/>
      <c r="T105" s="140"/>
      <c r="U105" s="140"/>
      <c r="V105" s="140"/>
      <c r="W105" s="140"/>
      <c r="X105" s="140"/>
      <c r="Y105" s="140"/>
      <c r="Z105" s="373"/>
      <c r="AA105" s="140"/>
      <c r="AB105" s="140"/>
      <c r="AC105" s="140"/>
      <c r="AD105" s="14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</row>
    <row r="106" spans="1:44" ht="15">
      <c r="A106" s="309"/>
      <c r="B106" s="309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9"/>
      <c r="O106" s="299"/>
      <c r="P106" s="100"/>
      <c r="Q106" s="100"/>
      <c r="R106" s="100"/>
      <c r="S106" s="140"/>
      <c r="T106" s="140"/>
      <c r="U106" s="140"/>
      <c r="V106" s="140"/>
      <c r="W106" s="140"/>
      <c r="X106" s="140"/>
      <c r="Y106" s="140"/>
      <c r="Z106" s="373"/>
      <c r="AA106" s="140"/>
      <c r="AB106" s="140"/>
      <c r="AC106" s="140"/>
      <c r="AD106" s="14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</row>
  </sheetData>
  <sheetProtection password="C461" sheet="1" formatCells="0" insertColumns="0" insertRows="0" deleteColumns="0" deleteRows="0" selectLockedCells="1"/>
  <mergeCells count="25">
    <mergeCell ref="B70:M70"/>
    <mergeCell ref="A80:I80"/>
    <mergeCell ref="E84:F84"/>
    <mergeCell ref="E87:F87"/>
    <mergeCell ref="N7:R9"/>
    <mergeCell ref="A1:M1"/>
    <mergeCell ref="A2:M2"/>
    <mergeCell ref="A3:M3"/>
    <mergeCell ref="A4:M4"/>
    <mergeCell ref="A5:M5"/>
    <mergeCell ref="S7:V9"/>
    <mergeCell ref="W7:AC9"/>
    <mergeCell ref="C7:F9"/>
    <mergeCell ref="N5:AC6"/>
    <mergeCell ref="B7:B10"/>
    <mergeCell ref="B12:M12"/>
    <mergeCell ref="G7:J9"/>
    <mergeCell ref="K7:M9"/>
    <mergeCell ref="A7:A10"/>
    <mergeCell ref="B45:M45"/>
    <mergeCell ref="B51:M51"/>
    <mergeCell ref="B55:M55"/>
    <mergeCell ref="B60:M60"/>
    <mergeCell ref="B66:M66"/>
    <mergeCell ref="B34:M34"/>
  </mergeCells>
  <dataValidations count="6">
    <dataValidation type="whole" showInputMessage="1" showErrorMessage="1" errorTitle="Ошибка!" error="Введите целое число! " sqref="AA13 C13:C32 T4:AD4 D14:J32 D13:Y13">
      <formula1>0</formula1>
      <formula2>9999999999</formula2>
    </dataValidation>
    <dataValidation type="decimal" showInputMessage="1" showErrorMessage="1" errorTitle="Ошибка!" error="Введите численное значение! " sqref="AE4:AG4 K71:M75 K67:M68 K52:M53 K14:M32 K35:M43 K46:M49 K56:M58 K61:M64">
      <formula1>0</formula1>
      <formula2>9.99999999999999E+26</formula2>
    </dataValidation>
    <dataValidation type="whole" allowBlank="1" showInputMessage="1" showErrorMessage="1" errorTitle="Ошибка!" error="Введите целое число!" sqref="C35:J43">
      <formula1>0</formula1>
      <formula2>99999999999999</formula2>
    </dataValidation>
    <dataValidation type="whole" showInputMessage="1" showErrorMessage="1" errorTitle="Ошибка!" error="Введите целое число! " sqref="C52:J53">
      <formula1>0</formula1>
      <formula2>99999999999999</formula2>
    </dataValidation>
    <dataValidation type="whole" allowBlank="1" showInputMessage="1" showErrorMessage="1" errorTitle="Ошибка!" error="Введите целое число! " sqref="C46:J49">
      <formula1>0</formula1>
      <formula2>999999999999</formula2>
    </dataValidation>
    <dataValidation type="whole" allowBlank="1" showInputMessage="1" showErrorMessage="1" errorTitle="Ошибка!" error="Введите целое число!" sqref="C71:J75 C67:J68 C56:J58 C61:J64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landscape" paperSize="9" scale="56" r:id="rId1"/>
  <rowBreaks count="4" manualBreakCount="4">
    <brk id="17" max="12" man="1"/>
    <brk id="32" max="12" man="1"/>
    <brk id="67" max="12" man="1"/>
    <brk id="8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4"/>
  <sheetViews>
    <sheetView view="pageBreakPreview" zoomScale="85" zoomScaleSheetLayoutView="85" zoomScalePageLayoutView="0" workbookViewId="0" topLeftCell="C9">
      <selection activeCell="L24" sqref="L24"/>
    </sheetView>
  </sheetViews>
  <sheetFormatPr defaultColWidth="8.8515625" defaultRowHeight="15"/>
  <cols>
    <col min="1" max="1" width="14.28125" style="97" customWidth="1"/>
    <col min="2" max="2" width="23.57421875" style="97" customWidth="1"/>
    <col min="3" max="3" width="9.7109375" style="97" customWidth="1"/>
    <col min="4" max="4" width="10.00390625" style="97" customWidth="1"/>
    <col min="5" max="9" width="8.8515625" style="97" customWidth="1"/>
    <col min="10" max="11" width="11.00390625" style="97" customWidth="1"/>
    <col min="12" max="13" width="8.8515625" style="97" customWidth="1"/>
    <col min="14" max="15" width="16.140625" style="97" customWidth="1"/>
    <col min="16" max="17" width="8.8515625" style="97" customWidth="1"/>
    <col min="18" max="18" width="19.00390625" style="97" customWidth="1"/>
    <col min="19" max="16384" width="8.8515625" style="97" customWidth="1"/>
  </cols>
  <sheetData>
    <row r="1" spans="1:18" ht="18.75">
      <c r="A1" s="514" t="s">
        <v>214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</row>
    <row r="2" spans="1:18" ht="54.75" customHeight="1">
      <c r="A2" s="515" t="s">
        <v>178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18" s="149" customFormat="1" ht="18.75">
      <c r="A3" s="516" t="str">
        <f>'о расходовании субсидии'!A2:G2</f>
        <v>АНО ЦСОН «Участие» 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4" spans="1:18" s="149" customFormat="1" ht="18.75">
      <c r="A4" s="517" t="str">
        <f>'о составе и количестве граждан'!A5:K5</f>
        <v>Белокатайский  район РБ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</row>
    <row r="5" spans="1:18" ht="69" customHeight="1">
      <c r="A5" s="522" t="s">
        <v>138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</row>
    <row r="6" spans="1:18" s="149" customFormat="1" ht="15">
      <c r="A6" s="520" t="str">
        <f>'о расходовании субсидии'!A8:G8</f>
        <v>за 2020 г.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</row>
    <row r="7" ht="15">
      <c r="A7" s="150"/>
    </row>
    <row r="8" spans="1:19" ht="54" customHeight="1">
      <c r="A8" s="513" t="s">
        <v>143</v>
      </c>
      <c r="B8" s="513" t="s">
        <v>170</v>
      </c>
      <c r="C8" s="513" t="s">
        <v>144</v>
      </c>
      <c r="D8" s="513"/>
      <c r="E8" s="513"/>
      <c r="F8" s="513"/>
      <c r="G8" s="513"/>
      <c r="H8" s="513"/>
      <c r="I8" s="513"/>
      <c r="J8" s="513"/>
      <c r="K8" s="513" t="s">
        <v>145</v>
      </c>
      <c r="L8" s="513"/>
      <c r="M8" s="513"/>
      <c r="N8" s="513"/>
      <c r="O8" s="513" t="s">
        <v>146</v>
      </c>
      <c r="P8" s="513"/>
      <c r="Q8" s="513"/>
      <c r="R8" s="513"/>
      <c r="S8" s="147"/>
    </row>
    <row r="9" spans="1:19" ht="75.75" customHeight="1">
      <c r="A9" s="513"/>
      <c r="B9" s="513"/>
      <c r="C9" s="512" t="s">
        <v>156</v>
      </c>
      <c r="D9" s="512"/>
      <c r="E9" s="513" t="s">
        <v>147</v>
      </c>
      <c r="F9" s="513"/>
      <c r="G9" s="513" t="s">
        <v>148</v>
      </c>
      <c r="H9" s="513"/>
      <c r="I9" s="513" t="s">
        <v>149</v>
      </c>
      <c r="J9" s="513"/>
      <c r="K9" s="518" t="s">
        <v>157</v>
      </c>
      <c r="L9" s="513" t="s">
        <v>150</v>
      </c>
      <c r="M9" s="513"/>
      <c r="N9" s="513"/>
      <c r="O9" s="512" t="s">
        <v>157</v>
      </c>
      <c r="P9" s="513" t="s">
        <v>151</v>
      </c>
      <c r="Q9" s="513"/>
      <c r="R9" s="513"/>
      <c r="S9" s="147"/>
    </row>
    <row r="10" spans="1:19" ht="83.25" customHeight="1">
      <c r="A10" s="513"/>
      <c r="B10" s="513"/>
      <c r="C10" s="151" t="s">
        <v>233</v>
      </c>
      <c r="D10" s="151" t="s">
        <v>152</v>
      </c>
      <c r="E10" s="152" t="s">
        <v>233</v>
      </c>
      <c r="F10" s="152" t="s">
        <v>152</v>
      </c>
      <c r="G10" s="152" t="s">
        <v>233</v>
      </c>
      <c r="H10" s="152" t="s">
        <v>152</v>
      </c>
      <c r="I10" s="152" t="s">
        <v>233</v>
      </c>
      <c r="J10" s="152" t="s">
        <v>152</v>
      </c>
      <c r="K10" s="519"/>
      <c r="L10" s="152" t="s">
        <v>153</v>
      </c>
      <c r="M10" s="152" t="s">
        <v>154</v>
      </c>
      <c r="N10" s="152" t="s">
        <v>155</v>
      </c>
      <c r="O10" s="512"/>
      <c r="P10" s="152" t="s">
        <v>147</v>
      </c>
      <c r="Q10" s="152" t="s">
        <v>154</v>
      </c>
      <c r="R10" s="152" t="s">
        <v>155</v>
      </c>
      <c r="S10" s="147"/>
    </row>
    <row r="11" spans="1:19" ht="30">
      <c r="A11" s="25" t="s">
        <v>796</v>
      </c>
      <c r="B11" s="1">
        <v>12</v>
      </c>
      <c r="C11" s="32">
        <f>E11+G11+I11</f>
        <v>12</v>
      </c>
      <c r="D11" s="32">
        <f>F11+H11+J11</f>
        <v>1</v>
      </c>
      <c r="E11" s="1">
        <v>4</v>
      </c>
      <c r="F11" s="1">
        <v>1</v>
      </c>
      <c r="G11" s="1">
        <v>8</v>
      </c>
      <c r="H11" s="1">
        <v>0</v>
      </c>
      <c r="I11" s="1">
        <v>0</v>
      </c>
      <c r="J11" s="1">
        <v>0</v>
      </c>
      <c r="K11" s="32">
        <f aca="true" t="shared" si="0" ref="K11:K16">L11+M11+N11</f>
        <v>0</v>
      </c>
      <c r="L11" s="1">
        <v>0</v>
      </c>
      <c r="M11" s="1">
        <v>0</v>
      </c>
      <c r="N11" s="1">
        <v>0</v>
      </c>
      <c r="O11" s="32">
        <f aca="true" t="shared" si="1" ref="O11:O16">SUM(P11:R11)</f>
        <v>0</v>
      </c>
      <c r="P11" s="1"/>
      <c r="Q11" s="1"/>
      <c r="R11" s="1"/>
      <c r="S11" s="147"/>
    </row>
    <row r="12" spans="1:19" ht="15">
      <c r="A12" s="25"/>
      <c r="B12" s="1"/>
      <c r="C12" s="32">
        <f aca="true" t="shared" si="2" ref="C12:D16">E12+G12+I12</f>
        <v>0</v>
      </c>
      <c r="D12" s="32">
        <f t="shared" si="2"/>
        <v>0</v>
      </c>
      <c r="E12" s="1"/>
      <c r="F12" s="1"/>
      <c r="G12" s="1"/>
      <c r="H12" s="1"/>
      <c r="I12" s="1"/>
      <c r="J12" s="1"/>
      <c r="K12" s="32">
        <f t="shared" si="0"/>
        <v>0</v>
      </c>
      <c r="L12" s="1"/>
      <c r="M12" s="1"/>
      <c r="N12" s="1"/>
      <c r="O12" s="32">
        <f t="shared" si="1"/>
        <v>0</v>
      </c>
      <c r="P12" s="1"/>
      <c r="Q12" s="1"/>
      <c r="R12" s="1"/>
      <c r="S12" s="147"/>
    </row>
    <row r="13" spans="1:19" ht="15">
      <c r="A13" s="25"/>
      <c r="B13" s="1"/>
      <c r="C13" s="32">
        <f t="shared" si="2"/>
        <v>0</v>
      </c>
      <c r="D13" s="32">
        <f t="shared" si="2"/>
        <v>0</v>
      </c>
      <c r="E13" s="1"/>
      <c r="F13" s="1"/>
      <c r="G13" s="1"/>
      <c r="H13" s="1"/>
      <c r="I13" s="1"/>
      <c r="J13" s="1"/>
      <c r="K13" s="32">
        <f t="shared" si="0"/>
        <v>0</v>
      </c>
      <c r="L13" s="1"/>
      <c r="M13" s="1"/>
      <c r="N13" s="1"/>
      <c r="O13" s="32">
        <f t="shared" si="1"/>
        <v>0</v>
      </c>
      <c r="P13" s="1"/>
      <c r="Q13" s="1"/>
      <c r="R13" s="1"/>
      <c r="S13" s="147"/>
    </row>
    <row r="14" spans="1:19" ht="15">
      <c r="A14" s="25"/>
      <c r="B14" s="1"/>
      <c r="C14" s="32">
        <f t="shared" si="2"/>
        <v>0</v>
      </c>
      <c r="D14" s="32">
        <f t="shared" si="2"/>
        <v>0</v>
      </c>
      <c r="E14" s="1"/>
      <c r="F14" s="1"/>
      <c r="G14" s="1"/>
      <c r="H14" s="1"/>
      <c r="I14" s="1"/>
      <c r="J14" s="1"/>
      <c r="K14" s="32">
        <f t="shared" si="0"/>
        <v>0</v>
      </c>
      <c r="L14" s="1"/>
      <c r="M14" s="1"/>
      <c r="N14" s="1"/>
      <c r="O14" s="32">
        <f t="shared" si="1"/>
        <v>0</v>
      </c>
      <c r="P14" s="1"/>
      <c r="Q14" s="1"/>
      <c r="R14" s="1"/>
      <c r="S14" s="147"/>
    </row>
    <row r="15" spans="1:19" ht="15">
      <c r="A15" s="25"/>
      <c r="B15" s="1"/>
      <c r="C15" s="32">
        <f t="shared" si="2"/>
        <v>0</v>
      </c>
      <c r="D15" s="32">
        <f t="shared" si="2"/>
        <v>0</v>
      </c>
      <c r="E15" s="1"/>
      <c r="F15" s="1"/>
      <c r="G15" s="1"/>
      <c r="H15" s="1"/>
      <c r="I15" s="1"/>
      <c r="J15" s="1"/>
      <c r="K15" s="32">
        <f t="shared" si="0"/>
        <v>0</v>
      </c>
      <c r="L15" s="1"/>
      <c r="M15" s="1"/>
      <c r="N15" s="1"/>
      <c r="O15" s="32">
        <f t="shared" si="1"/>
        <v>0</v>
      </c>
      <c r="P15" s="1"/>
      <c r="Q15" s="1"/>
      <c r="R15" s="1"/>
      <c r="S15" s="147"/>
    </row>
    <row r="16" spans="1:19" ht="15">
      <c r="A16" s="25"/>
      <c r="B16" s="1"/>
      <c r="C16" s="32">
        <f t="shared" si="2"/>
        <v>0</v>
      </c>
      <c r="D16" s="32">
        <f t="shared" si="2"/>
        <v>0</v>
      </c>
      <c r="E16" s="1"/>
      <c r="F16" s="1"/>
      <c r="G16" s="1"/>
      <c r="H16" s="1"/>
      <c r="I16" s="1"/>
      <c r="J16" s="1"/>
      <c r="K16" s="32">
        <f t="shared" si="0"/>
        <v>0</v>
      </c>
      <c r="L16" s="1"/>
      <c r="M16" s="1"/>
      <c r="N16" s="1"/>
      <c r="O16" s="32">
        <f t="shared" si="1"/>
        <v>0</v>
      </c>
      <c r="P16" s="1"/>
      <c r="Q16" s="1"/>
      <c r="R16" s="1"/>
      <c r="S16" s="147"/>
    </row>
    <row r="18" spans="3:8" ht="19.5">
      <c r="C18" s="124" t="s">
        <v>221</v>
      </c>
      <c r="D18" s="125"/>
      <c r="E18" s="125"/>
      <c r="F18" s="42"/>
      <c r="G18" s="276" t="str">
        <f>'о расходовании субсидии'!D38</f>
        <v>Я.Г.Халилова</v>
      </c>
      <c r="H18" s="276"/>
    </row>
    <row r="19" spans="3:10" ht="19.5">
      <c r="C19" s="124"/>
      <c r="D19" s="124"/>
      <c r="E19" s="124"/>
      <c r="F19" s="524" t="s">
        <v>16</v>
      </c>
      <c r="G19" s="524"/>
      <c r="H19" s="47"/>
      <c r="J19" s="97" t="s">
        <v>225</v>
      </c>
    </row>
    <row r="20" spans="3:8" ht="19.5">
      <c r="C20" s="124"/>
      <c r="D20" s="124"/>
      <c r="E20" s="124"/>
      <c r="F20" s="48"/>
      <c r="G20" s="47"/>
      <c r="H20" s="47"/>
    </row>
    <row r="21" spans="3:9" ht="19.5">
      <c r="C21" s="124" t="s">
        <v>250</v>
      </c>
      <c r="D21" s="125"/>
      <c r="E21" s="125"/>
      <c r="F21" s="42"/>
      <c r="G21" s="276" t="str">
        <f>'о расходовании субсидии'!D41</f>
        <v>Н.А.Попок</v>
      </c>
      <c r="H21" s="276"/>
      <c r="I21" s="147"/>
    </row>
    <row r="22" spans="6:7" ht="15">
      <c r="F22" s="523" t="s">
        <v>16</v>
      </c>
      <c r="G22" s="523"/>
    </row>
    <row r="24" spans="3:19" ht="15">
      <c r="C24" s="97" t="s">
        <v>17</v>
      </c>
      <c r="D24" s="148"/>
      <c r="E24" s="148"/>
      <c r="F24" s="148"/>
      <c r="G24" s="288" t="s">
        <v>801</v>
      </c>
      <c r="H24" s="288"/>
      <c r="I24" s="288"/>
      <c r="J24" s="5"/>
      <c r="K24" s="450"/>
      <c r="L24" s="450"/>
      <c r="M24" s="5"/>
      <c r="N24" s="5"/>
      <c r="O24" s="5"/>
      <c r="P24" s="5"/>
      <c r="Q24" s="5"/>
      <c r="R24" s="5"/>
      <c r="S24" s="5"/>
    </row>
  </sheetData>
  <sheetProtection password="C461" sheet="1" objects="1" scenarios="1" formatCells="0" deleteColumns="0" deleteRows="0" selectLockedCells="1"/>
  <mergeCells count="21">
    <mergeCell ref="G9:H9"/>
    <mergeCell ref="A5:R5"/>
    <mergeCell ref="K8:N8"/>
    <mergeCell ref="L9:N9"/>
    <mergeCell ref="F22:G22"/>
    <mergeCell ref="A8:A10"/>
    <mergeCell ref="E9:F9"/>
    <mergeCell ref="I9:J9"/>
    <mergeCell ref="C9:D9"/>
    <mergeCell ref="C8:J8"/>
    <mergeCell ref="F19:G19"/>
    <mergeCell ref="O9:O10"/>
    <mergeCell ref="B8:B10"/>
    <mergeCell ref="A1:R1"/>
    <mergeCell ref="A2:R2"/>
    <mergeCell ref="A3:R3"/>
    <mergeCell ref="A4:R4"/>
    <mergeCell ref="K9:K10"/>
    <mergeCell ref="A6:R6"/>
    <mergeCell ref="P9:R9"/>
    <mergeCell ref="O8: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zoomScaleSheetLayoutView="110" zoomScalePageLayoutView="0" workbookViewId="0" topLeftCell="B7">
      <selection activeCell="B33" sqref="B33"/>
    </sheetView>
  </sheetViews>
  <sheetFormatPr defaultColWidth="8.8515625" defaultRowHeight="15"/>
  <cols>
    <col min="1" max="1" width="8.8515625" style="97" customWidth="1"/>
    <col min="2" max="2" width="30.57421875" style="97" customWidth="1"/>
    <col min="3" max="3" width="19.57421875" style="97" customWidth="1"/>
    <col min="4" max="4" width="16.8515625" style="97" customWidth="1"/>
    <col min="5" max="5" width="19.8515625" style="97" customWidth="1"/>
    <col min="6" max="16384" width="8.8515625" style="97" customWidth="1"/>
  </cols>
  <sheetData>
    <row r="1" spans="1:5" ht="15">
      <c r="A1" s="528" t="s">
        <v>214</v>
      </c>
      <c r="B1" s="528"/>
      <c r="C1" s="528"/>
      <c r="D1" s="528"/>
      <c r="E1" s="528"/>
    </row>
    <row r="2" spans="1:5" ht="36.75" customHeight="1">
      <c r="A2" s="529" t="s">
        <v>169</v>
      </c>
      <c r="B2" s="529"/>
      <c r="C2" s="529"/>
      <c r="D2" s="529"/>
      <c r="E2" s="529"/>
    </row>
    <row r="3" spans="1:5" ht="45.75" customHeight="1">
      <c r="A3" s="530" t="str">
        <f>'о расходовании субсидии'!A2:G2</f>
        <v>АНО ЦСОН «Участие» </v>
      </c>
      <c r="B3" s="530"/>
      <c r="C3" s="530"/>
      <c r="D3" s="530"/>
      <c r="E3" s="530"/>
    </row>
    <row r="4" spans="1:5" ht="15">
      <c r="A4" s="531" t="s">
        <v>305</v>
      </c>
      <c r="B4" s="531"/>
      <c r="C4" s="531"/>
      <c r="D4" s="531"/>
      <c r="E4" s="531"/>
    </row>
    <row r="5" spans="1:5" ht="15">
      <c r="A5" s="526" t="str">
        <f>'о расходовании субсидии'!A8:G8</f>
        <v>за 2020 г.</v>
      </c>
      <c r="B5" s="527"/>
      <c r="C5" s="527"/>
      <c r="D5" s="527"/>
      <c r="E5" s="527"/>
    </row>
    <row r="7" spans="1:5" ht="75">
      <c r="A7" s="153" t="s">
        <v>182</v>
      </c>
      <c r="B7" s="128" t="s">
        <v>84</v>
      </c>
      <c r="C7" s="128" t="s">
        <v>1</v>
      </c>
      <c r="D7" s="128" t="s">
        <v>306</v>
      </c>
      <c r="E7" s="128" t="s">
        <v>307</v>
      </c>
    </row>
    <row r="8" spans="1:5" ht="15">
      <c r="A8" s="127">
        <v>1</v>
      </c>
      <c r="B8" s="128">
        <v>2</v>
      </c>
      <c r="C8" s="128">
        <v>3</v>
      </c>
      <c r="D8" s="128">
        <v>4</v>
      </c>
      <c r="E8" s="128">
        <v>5</v>
      </c>
    </row>
    <row r="9" spans="1:5" ht="15">
      <c r="A9" s="154">
        <v>1</v>
      </c>
      <c r="B9" s="130" t="s">
        <v>308</v>
      </c>
      <c r="C9" s="1">
        <v>306</v>
      </c>
      <c r="D9" s="1">
        <v>8615</v>
      </c>
      <c r="E9" s="22">
        <v>182931.97</v>
      </c>
    </row>
    <row r="10" spans="1:5" ht="15">
      <c r="A10" s="154">
        <v>2</v>
      </c>
      <c r="B10" s="130" t="s">
        <v>309</v>
      </c>
      <c r="C10" s="1"/>
      <c r="D10" s="1"/>
      <c r="E10" s="22"/>
    </row>
    <row r="11" spans="1:5" ht="15">
      <c r="A11" s="154">
        <v>3</v>
      </c>
      <c r="B11" s="130" t="s">
        <v>310</v>
      </c>
      <c r="C11" s="1"/>
      <c r="D11" s="1"/>
      <c r="E11" s="22"/>
    </row>
    <row r="12" spans="1:5" ht="15">
      <c r="A12" s="154">
        <v>4</v>
      </c>
      <c r="B12" s="130" t="s">
        <v>311</v>
      </c>
      <c r="C12" s="1"/>
      <c r="D12" s="1"/>
      <c r="E12" s="22"/>
    </row>
    <row r="13" spans="1:5" ht="15">
      <c r="A13" s="154">
        <v>5</v>
      </c>
      <c r="B13" s="130" t="s">
        <v>312</v>
      </c>
      <c r="C13" s="1"/>
      <c r="D13" s="1"/>
      <c r="E13" s="22"/>
    </row>
    <row r="14" spans="1:5" ht="15">
      <c r="A14" s="154">
        <v>6</v>
      </c>
      <c r="B14" s="130" t="s">
        <v>313</v>
      </c>
      <c r="C14" s="1"/>
      <c r="D14" s="1"/>
      <c r="E14" s="22"/>
    </row>
    <row r="15" spans="1:5" ht="90">
      <c r="A15" s="154">
        <v>7</v>
      </c>
      <c r="B15" s="130" t="s">
        <v>314</v>
      </c>
      <c r="C15" s="1"/>
      <c r="D15" s="1"/>
      <c r="E15" s="22"/>
    </row>
    <row r="16" spans="1:5" ht="15">
      <c r="A16" s="154">
        <v>8</v>
      </c>
      <c r="B16" s="130" t="s">
        <v>315</v>
      </c>
      <c r="C16" s="1"/>
      <c r="D16" s="1"/>
      <c r="E16" s="22"/>
    </row>
    <row r="17" spans="1:5" ht="15">
      <c r="A17" s="154">
        <v>9</v>
      </c>
      <c r="B17" s="130" t="s">
        <v>316</v>
      </c>
      <c r="C17" s="1"/>
      <c r="D17" s="1"/>
      <c r="E17" s="22"/>
    </row>
    <row r="18" spans="1:5" ht="15">
      <c r="A18" s="153"/>
      <c r="B18" s="155" t="s">
        <v>213</v>
      </c>
      <c r="C18" s="285">
        <v>306</v>
      </c>
      <c r="D18" s="28">
        <f>SUM(D9:D17)</f>
        <v>8615</v>
      </c>
      <c r="E18" s="29">
        <f>SUM(E9:E17)</f>
        <v>182931.97</v>
      </c>
    </row>
    <row r="19" spans="1:5" ht="15">
      <c r="A19" s="135"/>
      <c r="B19" s="135"/>
      <c r="C19" s="135"/>
      <c r="D19" s="135"/>
      <c r="E19" s="135"/>
    </row>
    <row r="20" spans="1:5" ht="15">
      <c r="A20" s="135" t="s">
        <v>248</v>
      </c>
      <c r="B20" s="135"/>
      <c r="C20" s="135"/>
      <c r="D20" s="135"/>
      <c r="E20" s="135"/>
    </row>
    <row r="21" spans="1:5" ht="15">
      <c r="A21" s="135" t="s">
        <v>2</v>
      </c>
      <c r="B21" s="135"/>
      <c r="C21" s="135"/>
      <c r="D21" s="135"/>
      <c r="E21" s="135"/>
    </row>
    <row r="22" spans="1:5" ht="33.75" customHeight="1">
      <c r="A22" s="525" t="s">
        <v>249</v>
      </c>
      <c r="B22" s="525"/>
      <c r="C22" s="525"/>
      <c r="D22" s="525"/>
      <c r="E22" s="525"/>
    </row>
    <row r="23" spans="1:5" ht="15">
      <c r="A23" s="135"/>
      <c r="B23" s="135"/>
      <c r="C23" s="135"/>
      <c r="D23" s="135"/>
      <c r="E23" s="135"/>
    </row>
    <row r="24" spans="1:5" ht="15">
      <c r="A24" s="135"/>
      <c r="B24" s="135"/>
      <c r="C24" s="135"/>
      <c r="D24" s="135"/>
      <c r="E24" s="135"/>
    </row>
    <row r="25" spans="1:5" ht="15">
      <c r="A25" s="156" t="s">
        <v>221</v>
      </c>
      <c r="B25" s="156"/>
      <c r="C25" s="156" t="s">
        <v>317</v>
      </c>
      <c r="D25" s="274" t="str">
        <f>'о расходовании субсидии'!D38</f>
        <v>Я.Г.Халилова</v>
      </c>
      <c r="E25" s="275"/>
    </row>
    <row r="26" spans="1:5" ht="15">
      <c r="A26" s="135"/>
      <c r="B26" s="135"/>
      <c r="C26" s="135"/>
      <c r="D26" s="43" t="s">
        <v>16</v>
      </c>
      <c r="E26" s="49"/>
    </row>
    <row r="27" spans="1:5" ht="15">
      <c r="A27" s="135"/>
      <c r="B27" s="135"/>
      <c r="C27" s="135"/>
      <c r="D27" s="49"/>
      <c r="E27" s="49"/>
    </row>
    <row r="28" spans="1:5" ht="15">
      <c r="A28" s="135" t="s">
        <v>250</v>
      </c>
      <c r="B28" s="135"/>
      <c r="C28" s="135" t="s">
        <v>317</v>
      </c>
      <c r="D28" s="275" t="str">
        <f>'о расходовании субсидии'!D41</f>
        <v>Н.А.Попок</v>
      </c>
      <c r="E28" s="275"/>
    </row>
    <row r="29" spans="1:5" ht="15">
      <c r="A29" s="135"/>
      <c r="B29" s="135"/>
      <c r="C29" s="135"/>
      <c r="D29" s="43" t="s">
        <v>16</v>
      </c>
      <c r="E29" s="49"/>
    </row>
    <row r="30" spans="1:5" ht="15">
      <c r="A30" s="135"/>
      <c r="B30" s="135"/>
      <c r="C30" s="135"/>
      <c r="D30" s="135"/>
      <c r="E30" s="135"/>
    </row>
    <row r="31" spans="1:5" ht="15">
      <c r="A31" s="135" t="s">
        <v>225</v>
      </c>
      <c r="B31" s="135"/>
      <c r="C31" s="135"/>
      <c r="D31" s="135"/>
      <c r="E31" s="135"/>
    </row>
    <row r="32" spans="1:9" ht="15">
      <c r="A32" s="135"/>
      <c r="B32" s="13" t="s">
        <v>797</v>
      </c>
      <c r="C32" s="11"/>
      <c r="D32" s="11"/>
      <c r="E32" s="11"/>
      <c r="F32" s="5"/>
      <c r="G32" s="5"/>
      <c r="H32" s="5"/>
      <c r="I32" s="5"/>
    </row>
    <row r="33" spans="1:8" ht="15">
      <c r="A33" s="135"/>
      <c r="B33" s="14" t="s">
        <v>798</v>
      </c>
      <c r="C33" s="11"/>
      <c r="D33" s="11"/>
      <c r="E33" s="11"/>
      <c r="F33" s="5"/>
      <c r="G33" s="5"/>
      <c r="H33" s="5"/>
    </row>
    <row r="34" spans="1:8" ht="15">
      <c r="A34" s="135"/>
      <c r="B34" s="135"/>
      <c r="C34" s="11"/>
      <c r="D34" s="11"/>
      <c r="E34" s="11"/>
      <c r="F34" s="5"/>
      <c r="G34" s="5"/>
      <c r="H34" s="5"/>
    </row>
    <row r="35" spans="1:5" ht="15">
      <c r="A35" s="135"/>
      <c r="B35" s="135"/>
      <c r="C35" s="135"/>
      <c r="D35" s="135"/>
      <c r="E35" s="135"/>
    </row>
    <row r="36" spans="1:5" ht="15">
      <c r="A36" s="135"/>
      <c r="B36" s="135"/>
      <c r="C36" s="135"/>
      <c r="D36" s="135"/>
      <c r="E36" s="135"/>
    </row>
    <row r="37" spans="1:5" ht="15">
      <c r="A37" s="135"/>
      <c r="B37" s="135"/>
      <c r="C37" s="135"/>
      <c r="D37" s="135"/>
      <c r="E37" s="135"/>
    </row>
    <row r="38" spans="1:5" ht="15">
      <c r="A38" s="135"/>
      <c r="B38" s="135"/>
      <c r="C38" s="135"/>
      <c r="D38" s="135"/>
      <c r="E38" s="135"/>
    </row>
    <row r="39" spans="1:5" ht="15">
      <c r="A39" s="135"/>
      <c r="B39" s="135"/>
      <c r="C39" s="135"/>
      <c r="D39" s="135"/>
      <c r="E39" s="135"/>
    </row>
  </sheetData>
  <sheetProtection sheet="1" objects="1" scenarios="1" formatCells="0" deleteColumns="0" deleteRows="0" selectLockedCells="1"/>
  <mergeCells count="6">
    <mergeCell ref="A22:E22"/>
    <mergeCell ref="A5:E5"/>
    <mergeCell ref="A1:E1"/>
    <mergeCell ref="A2:E2"/>
    <mergeCell ref="A3:E3"/>
    <mergeCell ref="A4:E4"/>
  </mergeCells>
  <dataValidations count="2">
    <dataValidation type="whole" allowBlank="1" showInputMessage="1" showErrorMessage="1" errorTitle="Ошибка!" error="Введите целое число! " sqref="C9:D17">
      <formula1>0</formula1>
      <formula2>999999999999</formula2>
    </dataValidation>
    <dataValidation type="decimal" showInputMessage="1" showErrorMessage="1" errorTitle="Ошибка!" error="Введите численное значение!" sqref="E9:E17">
      <formula1>0</formula1>
      <formula2>9.99999999999999E+26</formula2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70" zoomScaleNormal="70" zoomScaleSheetLayoutView="70" zoomScalePageLayoutView="0" workbookViewId="0" topLeftCell="A13">
      <selection activeCell="C56" sqref="C56"/>
    </sheetView>
  </sheetViews>
  <sheetFormatPr defaultColWidth="8.8515625" defaultRowHeight="15"/>
  <cols>
    <col min="1" max="1" width="8.8515625" style="97" customWidth="1"/>
    <col min="2" max="2" width="56.28125" style="97" customWidth="1"/>
    <col min="3" max="3" width="38.28125" style="97" customWidth="1"/>
    <col min="4" max="4" width="8.8515625" style="157" customWidth="1"/>
    <col min="5" max="5" width="14.7109375" style="157" customWidth="1"/>
    <col min="6" max="12" width="8.8515625" style="157" customWidth="1"/>
    <col min="13" max="16384" width="8.8515625" style="97" customWidth="1"/>
  </cols>
  <sheetData>
    <row r="1" spans="1:3" ht="15.75">
      <c r="A1" s="534" t="s">
        <v>361</v>
      </c>
      <c r="B1" s="534"/>
      <c r="C1" s="534"/>
    </row>
    <row r="2" spans="1:3" ht="103.5" customHeight="1">
      <c r="A2" s="535" t="s">
        <v>171</v>
      </c>
      <c r="B2" s="535"/>
      <c r="C2" s="535"/>
    </row>
    <row r="3" spans="1:3" ht="35.25" customHeight="1">
      <c r="A3" s="536" t="str">
        <f>'о расходовании субсидии'!A2:G2</f>
        <v>АНО ЦСОН «Участие» </v>
      </c>
      <c r="B3" s="536"/>
      <c r="C3" s="536"/>
    </row>
    <row r="4" spans="1:3" ht="35.25" customHeight="1">
      <c r="A4" s="538" t="str">
        <f>'о составе и количестве граждан'!A5:K5</f>
        <v>Белокатайский  район РБ</v>
      </c>
      <c r="B4" s="539"/>
      <c r="C4" s="539"/>
    </row>
    <row r="5" spans="1:3" ht="30.75" customHeight="1">
      <c r="A5" s="537" t="s">
        <v>172</v>
      </c>
      <c r="B5" s="537"/>
      <c r="C5" s="537"/>
    </row>
    <row r="6" spans="1:12" s="149" customFormat="1" ht="15.75">
      <c r="A6" s="540" t="str">
        <f>'о расходовании субсидии'!A8:G8</f>
        <v>за 2020 г.</v>
      </c>
      <c r="B6" s="541"/>
      <c r="C6" s="541"/>
      <c r="D6" s="158"/>
      <c r="E6" s="158"/>
      <c r="F6" s="158"/>
      <c r="G6" s="158"/>
      <c r="H6" s="158"/>
      <c r="I6" s="158"/>
      <c r="J6" s="158"/>
      <c r="K6" s="158"/>
      <c r="L6" s="158"/>
    </row>
    <row r="7" spans="1:3" ht="16.5" thickBot="1">
      <c r="A7" s="159"/>
      <c r="B7" s="159"/>
      <c r="C7" s="159"/>
    </row>
    <row r="8" spans="1:3" ht="41.25" customHeight="1" thickBot="1">
      <c r="A8" s="160" t="s">
        <v>182</v>
      </c>
      <c r="B8" s="161" t="s">
        <v>231</v>
      </c>
      <c r="C8" s="161" t="s">
        <v>362</v>
      </c>
    </row>
    <row r="9" spans="1:3" ht="16.5" thickBot="1">
      <c r="A9" s="162">
        <v>1</v>
      </c>
      <c r="B9" s="161">
        <v>2</v>
      </c>
      <c r="C9" s="163">
        <v>3</v>
      </c>
    </row>
    <row r="10" spans="1:5" ht="48" thickBot="1">
      <c r="A10" s="164">
        <v>1</v>
      </c>
      <c r="B10" s="165" t="s">
        <v>318</v>
      </c>
      <c r="C10" s="7">
        <v>3037000</v>
      </c>
      <c r="D10" s="166" t="s">
        <v>15</v>
      </c>
      <c r="E10" s="167"/>
    </row>
    <row r="11" spans="1:3" ht="32.25" thickBot="1">
      <c r="A11" s="168">
        <v>2</v>
      </c>
      <c r="B11" s="169" t="s">
        <v>319</v>
      </c>
      <c r="C11" s="2">
        <v>6800</v>
      </c>
    </row>
    <row r="12" spans="1:7" ht="16.5" thickBot="1">
      <c r="A12" s="168">
        <v>3</v>
      </c>
      <c r="B12" s="169" t="s">
        <v>320</v>
      </c>
      <c r="C12" s="2">
        <v>356</v>
      </c>
      <c r="G12" s="170"/>
    </row>
    <row r="13" spans="1:3" ht="16.5" thickBot="1">
      <c r="A13" s="168">
        <v>4</v>
      </c>
      <c r="B13" s="169" t="s">
        <v>321</v>
      </c>
      <c r="C13" s="9">
        <f>'о составе и количестве граждан'!J13</f>
        <v>356</v>
      </c>
    </row>
    <row r="14" spans="1:3" ht="31.5">
      <c r="A14" s="171">
        <v>5</v>
      </c>
      <c r="B14" s="172" t="s">
        <v>322</v>
      </c>
      <c r="C14" s="15">
        <f>SUM(C15:C23)</f>
        <v>50069</v>
      </c>
    </row>
    <row r="15" spans="1:5" ht="15.75">
      <c r="A15" s="173" t="s">
        <v>281</v>
      </c>
      <c r="B15" s="174" t="s">
        <v>323</v>
      </c>
      <c r="C15" s="8">
        <f>SUM('о предоставлении услуг'!G33:J33)+'доп услуги'!D9</f>
        <v>47672</v>
      </c>
      <c r="E15" s="175"/>
    </row>
    <row r="16" spans="1:5" ht="15.75">
      <c r="A16" s="173" t="s">
        <v>282</v>
      </c>
      <c r="B16" s="174" t="s">
        <v>324</v>
      </c>
      <c r="C16" s="8">
        <f>SUM('о предоставлении услуг'!G44:J44)+'доп услуги'!D10</f>
        <v>2393</v>
      </c>
      <c r="E16" s="175"/>
    </row>
    <row r="17" spans="1:5" ht="15.75">
      <c r="A17" s="173" t="s">
        <v>283</v>
      </c>
      <c r="B17" s="174" t="s">
        <v>325</v>
      </c>
      <c r="C17" s="8">
        <f>SUM('о предоставлении услуг'!G54:J54)+'доп услуги'!D11</f>
        <v>0</v>
      </c>
      <c r="E17" s="175"/>
    </row>
    <row r="18" spans="1:5" ht="15.75">
      <c r="A18" s="173" t="s">
        <v>284</v>
      </c>
      <c r="B18" s="174" t="s">
        <v>326</v>
      </c>
      <c r="C18" s="8">
        <f>SUM('о предоставлении услуг'!G50:J50)+'доп услуги'!D12</f>
        <v>0</v>
      </c>
      <c r="E18" s="175"/>
    </row>
    <row r="19" spans="1:5" ht="15.75">
      <c r="A19" s="173" t="s">
        <v>285</v>
      </c>
      <c r="B19" s="174" t="s">
        <v>327</v>
      </c>
      <c r="C19" s="8">
        <f>SUM('о предоставлении услуг'!G59:J59)+'доп услуги'!D13</f>
        <v>0</v>
      </c>
      <c r="E19" s="175"/>
    </row>
    <row r="20" spans="1:5" ht="15.75">
      <c r="A20" s="173" t="s">
        <v>286</v>
      </c>
      <c r="B20" s="174" t="s">
        <v>328</v>
      </c>
      <c r="C20" s="8">
        <f>SUM('о предоставлении услуг'!G65:J65)+'доп услуги'!D14</f>
        <v>4</v>
      </c>
      <c r="E20" s="175"/>
    </row>
    <row r="21" spans="1:5" ht="31.5">
      <c r="A21" s="173" t="s">
        <v>343</v>
      </c>
      <c r="B21" s="174" t="s">
        <v>329</v>
      </c>
      <c r="C21" s="8">
        <f>SUM('о предоставлении услуг'!G69:J69)+'доп услуги'!D15</f>
        <v>0</v>
      </c>
      <c r="E21" s="175"/>
    </row>
    <row r="22" spans="1:5" ht="16.5" thickBot="1">
      <c r="A22" s="176" t="s">
        <v>344</v>
      </c>
      <c r="B22" s="177" t="s">
        <v>4</v>
      </c>
      <c r="C22" s="16">
        <f>SUM('о предоставлении услуг'!G76:J76)+'доп услуги'!D16</f>
        <v>0</v>
      </c>
      <c r="E22" s="175"/>
    </row>
    <row r="23" spans="1:5" ht="16.5" thickBot="1">
      <c r="A23" s="178" t="s">
        <v>3</v>
      </c>
      <c r="B23" s="165" t="s">
        <v>5</v>
      </c>
      <c r="C23" s="17">
        <f>'доп услуги'!D17</f>
        <v>0</v>
      </c>
      <c r="E23" s="175"/>
    </row>
    <row r="24" spans="1:3" ht="27" customHeight="1" thickBot="1">
      <c r="A24" s="179" t="s">
        <v>345</v>
      </c>
      <c r="B24" s="169" t="s">
        <v>330</v>
      </c>
      <c r="C24" s="9">
        <f>C12-C13</f>
        <v>0</v>
      </c>
    </row>
    <row r="25" spans="1:9" ht="43.5" customHeight="1">
      <c r="A25" s="180" t="s">
        <v>346</v>
      </c>
      <c r="B25" s="172" t="s">
        <v>331</v>
      </c>
      <c r="C25" s="15">
        <f>SUM(C26:C28)</f>
        <v>20.8</v>
      </c>
      <c r="I25" s="157" t="s">
        <v>356</v>
      </c>
    </row>
    <row r="26" spans="1:3" ht="15.75">
      <c r="A26" s="173" t="s">
        <v>291</v>
      </c>
      <c r="B26" s="174" t="s">
        <v>332</v>
      </c>
      <c r="C26" s="3">
        <v>2</v>
      </c>
    </row>
    <row r="27" spans="1:3" ht="15.75">
      <c r="A27" s="173" t="s">
        <v>292</v>
      </c>
      <c r="B27" s="174" t="s">
        <v>333</v>
      </c>
      <c r="C27" s="3">
        <v>18.8</v>
      </c>
    </row>
    <row r="28" spans="1:3" ht="16.5" thickBot="1">
      <c r="A28" s="176" t="s">
        <v>293</v>
      </c>
      <c r="B28" s="177" t="s">
        <v>334</v>
      </c>
      <c r="C28" s="4"/>
    </row>
    <row r="29" spans="1:9" ht="37.5" customHeight="1">
      <c r="A29" s="180" t="s">
        <v>347</v>
      </c>
      <c r="B29" s="172" t="s">
        <v>335</v>
      </c>
      <c r="C29" s="15">
        <f>SUM(C30:C32)</f>
        <v>20.8</v>
      </c>
      <c r="I29" s="157" t="s">
        <v>356</v>
      </c>
    </row>
    <row r="30" spans="1:3" ht="15.75">
      <c r="A30" s="173" t="s">
        <v>300</v>
      </c>
      <c r="B30" s="174" t="s">
        <v>332</v>
      </c>
      <c r="C30" s="3">
        <v>2</v>
      </c>
    </row>
    <row r="31" spans="1:3" ht="15.75">
      <c r="A31" s="173" t="s">
        <v>301</v>
      </c>
      <c r="B31" s="174" t="s">
        <v>336</v>
      </c>
      <c r="C31" s="3">
        <v>18.8</v>
      </c>
    </row>
    <row r="32" spans="1:3" ht="16.5" thickBot="1">
      <c r="A32" s="176" t="s">
        <v>302</v>
      </c>
      <c r="B32" s="177" t="s">
        <v>337</v>
      </c>
      <c r="C32" s="4"/>
    </row>
    <row r="33" spans="1:4" ht="16.5" thickBot="1">
      <c r="A33" s="179" t="s">
        <v>348</v>
      </c>
      <c r="B33" s="169" t="s">
        <v>338</v>
      </c>
      <c r="C33" s="2">
        <v>100</v>
      </c>
      <c r="D33" s="166" t="s">
        <v>20</v>
      </c>
    </row>
    <row r="34" spans="1:4" ht="32.25" thickBot="1">
      <c r="A34" s="179" t="s">
        <v>349</v>
      </c>
      <c r="B34" s="181" t="s">
        <v>339</v>
      </c>
      <c r="C34" s="34"/>
      <c r="D34" s="166" t="s">
        <v>21</v>
      </c>
    </row>
    <row r="35" spans="1:7" ht="42" customHeight="1">
      <c r="A35" s="180" t="s">
        <v>350</v>
      </c>
      <c r="B35" s="172" t="s">
        <v>340</v>
      </c>
      <c r="C35" s="30">
        <f>'о расходовании субсидии'!C31/1000</f>
        <v>5262.80705</v>
      </c>
      <c r="E35" s="175"/>
      <c r="G35" s="182"/>
    </row>
    <row r="36" spans="1:9" ht="31.5">
      <c r="A36" s="173" t="s">
        <v>351</v>
      </c>
      <c r="B36" s="174" t="s">
        <v>341</v>
      </c>
      <c r="C36" s="23">
        <f>SUM(C37:C39)</f>
        <v>4369.3997</v>
      </c>
      <c r="D36" s="157">
        <f>SUM(C37:C39)</f>
        <v>4369.3997</v>
      </c>
      <c r="E36" s="183" t="str">
        <f>IF(C36=D36,"Верно","Не совпадают, введите правильные значения")</f>
        <v>Верно</v>
      </c>
      <c r="G36" s="182"/>
      <c r="I36" s="157" t="s">
        <v>356</v>
      </c>
    </row>
    <row r="37" spans="1:7" ht="15.75">
      <c r="A37" s="173" t="s">
        <v>352</v>
      </c>
      <c r="B37" s="174" t="s">
        <v>332</v>
      </c>
      <c r="C37" s="18">
        <v>806.3158</v>
      </c>
      <c r="E37" s="175"/>
      <c r="G37" s="182"/>
    </row>
    <row r="38" spans="1:7" ht="15.75">
      <c r="A38" s="173" t="s">
        <v>353</v>
      </c>
      <c r="B38" s="174" t="s">
        <v>333</v>
      </c>
      <c r="C38" s="19">
        <v>3563.0839</v>
      </c>
      <c r="E38" s="175"/>
      <c r="G38" s="182"/>
    </row>
    <row r="39" spans="1:7" ht="16.5" thickBot="1">
      <c r="A39" s="176" t="s">
        <v>354</v>
      </c>
      <c r="B39" s="184" t="s">
        <v>342</v>
      </c>
      <c r="C39" s="20"/>
      <c r="E39" s="175"/>
      <c r="G39" s="182"/>
    </row>
    <row r="40" spans="1:11" ht="32.25" thickBot="1">
      <c r="A40" s="185" t="s">
        <v>355</v>
      </c>
      <c r="B40" s="186" t="s">
        <v>357</v>
      </c>
      <c r="C40" s="24">
        <f>(C38/C31)*1000/12</f>
        <v>15793.811613475178</v>
      </c>
      <c r="I40" s="532" t="s">
        <v>360</v>
      </c>
      <c r="J40" s="532"/>
      <c r="K40" s="532"/>
    </row>
    <row r="41" spans="1:11" ht="32.25" thickBot="1">
      <c r="A41" s="185" t="s">
        <v>358</v>
      </c>
      <c r="B41" s="187" t="s">
        <v>359</v>
      </c>
      <c r="C41" s="24">
        <f>(C37/C30)*1000/12</f>
        <v>33596.49166666666</v>
      </c>
      <c r="I41" s="532"/>
      <c r="J41" s="532"/>
      <c r="K41" s="532"/>
    </row>
    <row r="42" spans="1:3" ht="15.75">
      <c r="A42" s="188"/>
      <c r="B42" s="188"/>
      <c r="C42" s="188"/>
    </row>
    <row r="43" spans="1:3" ht="15.75">
      <c r="A43" s="188"/>
      <c r="B43" s="188"/>
      <c r="C43" s="188"/>
    </row>
    <row r="44" spans="1:3" ht="15.75">
      <c r="A44" s="188"/>
      <c r="B44" s="188"/>
      <c r="C44" s="188"/>
    </row>
    <row r="45" spans="1:5" ht="38.25" customHeight="1">
      <c r="A45" s="533" t="s">
        <v>249</v>
      </c>
      <c r="B45" s="533"/>
      <c r="C45" s="533"/>
      <c r="D45" s="189"/>
      <c r="E45" s="189"/>
    </row>
    <row r="46" spans="1:3" ht="15.75">
      <c r="A46" s="188"/>
      <c r="B46" s="188"/>
      <c r="C46" s="188"/>
    </row>
    <row r="47" spans="1:3" ht="15.75">
      <c r="A47" s="188"/>
      <c r="B47" s="188"/>
      <c r="C47" s="188"/>
    </row>
    <row r="48" spans="1:3" ht="15.75">
      <c r="A48" s="190" t="s">
        <v>221</v>
      </c>
      <c r="B48" s="191"/>
      <c r="C48" s="268" t="str">
        <f>'о расходовании субсидии'!D38</f>
        <v>Я.Г.Халилова</v>
      </c>
    </row>
    <row r="49" spans="1:3" ht="15.75">
      <c r="A49" s="188"/>
      <c r="B49" s="188"/>
      <c r="C49" s="52" t="s">
        <v>19</v>
      </c>
    </row>
    <row r="50" spans="1:3" ht="15.75">
      <c r="A50" s="188"/>
      <c r="B50" s="188"/>
      <c r="C50" s="53"/>
    </row>
    <row r="51" spans="1:3" ht="15.75">
      <c r="A51" s="188" t="s">
        <v>250</v>
      </c>
      <c r="B51" s="192"/>
      <c r="C51" s="269" t="str">
        <f>'о расходовании субсидии'!D41</f>
        <v>Н.А.Попок</v>
      </c>
    </row>
    <row r="52" spans="1:3" ht="15.75">
      <c r="A52" s="188"/>
      <c r="B52" s="188"/>
      <c r="C52" s="193" t="s">
        <v>19</v>
      </c>
    </row>
    <row r="53" spans="1:3" ht="15.75">
      <c r="A53" s="188" t="s">
        <v>225</v>
      </c>
      <c r="B53" s="188"/>
      <c r="C53" s="188"/>
    </row>
    <row r="54" spans="2:3" ht="15.75">
      <c r="B54" s="289" t="s">
        <v>693</v>
      </c>
      <c r="C54" s="289" t="s">
        <v>820</v>
      </c>
    </row>
    <row r="55" spans="2:3" ht="15">
      <c r="B55" s="5" t="s">
        <v>694</v>
      </c>
      <c r="C55" s="5" t="s">
        <v>821</v>
      </c>
    </row>
  </sheetData>
  <sheetProtection password="C461" sheet="1" objects="1" scenarios="1" formatCells="0"/>
  <mergeCells count="8">
    <mergeCell ref="I40:K41"/>
    <mergeCell ref="A45:C45"/>
    <mergeCell ref="A1:C1"/>
    <mergeCell ref="A2:C2"/>
    <mergeCell ref="A3:C3"/>
    <mergeCell ref="A5:C5"/>
    <mergeCell ref="A4:C4"/>
    <mergeCell ref="A6:C6"/>
  </mergeCells>
  <dataValidations count="8">
    <dataValidation type="decimal" allowBlank="1" showInputMessage="1" showErrorMessage="1" errorTitle="Ошибка!" error="Вы должны вводить только цифровые значения!" sqref="C10">
      <formula1>0</formula1>
      <formula2>9.99999999999999E+44</formula2>
    </dataValidation>
    <dataValidation type="whole" allowBlank="1" showInputMessage="1" showErrorMessage="1" errorTitle="Ошибка! " error="Вводите только целые числа!" sqref="C11">
      <formula1>0</formula1>
      <formula2>200000000</formula2>
    </dataValidation>
    <dataValidation type="whole" showInputMessage="1" showErrorMessage="1" errorTitle="Ошибка!" error="Вводите только целые числа!" sqref="C12">
      <formula1>0</formula1>
      <formula2>C11</formula2>
    </dataValidation>
    <dataValidation type="whole" showInputMessage="1" showErrorMessage="1" errorTitle="Ошибка!" error="Вводите только целые числа!" sqref="C13">
      <formula1>0</formula1>
      <formula2>10000000</formula2>
    </dataValidation>
    <dataValidation type="whole" showInputMessage="1" showErrorMessage="1" errorTitle="Ошибка!" error="Введите целое число от 0 и больше" sqref="C24">
      <formula1>0</formula1>
      <formula2>9999999999999</formula2>
    </dataValidation>
    <dataValidation type="decimal" showInputMessage="1" showErrorMessage="1" errorTitle="Ошибка!" error="Вводите только числа!" sqref="C30:C32 C26:C28 C37:C39">
      <formula1>0</formula1>
      <formula2>9.99999999999999E+25</formula2>
    </dataValidation>
    <dataValidation type="decimal" allowBlank="1" showInputMessage="1" showErrorMessage="1" errorTitle="Ошибка!" error="Вы можете вводить числа от 0 до 100!" sqref="C33">
      <formula1>0</formula1>
      <formula2>100</formula2>
    </dataValidation>
    <dataValidation type="textLength" showInputMessage="1" showErrorMessage="1" errorTitle="Ошибка!" error="Вы должны разъснить причину неукомплектованности организации персоналом! " sqref="C34">
      <formula1>2</formula1>
      <formula2>4000</formula2>
    </dataValidation>
  </dataValidations>
  <printOptions/>
  <pageMargins left="0.7" right="0.7" top="0.75" bottom="0.75" header="0.3" footer="0.3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B35"/>
  <sheetViews>
    <sheetView zoomScale="130" zoomScaleNormal="130" zoomScalePageLayoutView="0" workbookViewId="0" topLeftCell="D11">
      <selection activeCell="BN22" sqref="BN22:BV22"/>
    </sheetView>
  </sheetViews>
  <sheetFormatPr defaultColWidth="0.85546875" defaultRowHeight="15"/>
  <cols>
    <col min="1" max="68" width="0.85546875" style="194" customWidth="1"/>
    <col min="69" max="69" width="6.7109375" style="194" bestFit="1" customWidth="1"/>
    <col min="70" max="128" width="0.85546875" style="194" customWidth="1"/>
    <col min="129" max="139" width="0.85546875" style="195" customWidth="1"/>
    <col min="140" max="140" width="0.2890625" style="195" customWidth="1"/>
    <col min="141" max="144" width="0.85546875" style="195" customWidth="1"/>
    <col min="145" max="145" width="3.140625" style="195" customWidth="1"/>
    <col min="146" max="164" width="0.85546875" style="195" customWidth="1"/>
    <col min="165" max="16384" width="0.85546875" style="194" customWidth="1"/>
  </cols>
  <sheetData>
    <row r="1" ht="12.75">
      <c r="GY1" s="194" t="s">
        <v>365</v>
      </c>
    </row>
    <row r="2" ht="11.25" customHeight="1">
      <c r="GY2" s="194" t="s">
        <v>366</v>
      </c>
    </row>
    <row r="3" ht="11.25" customHeight="1">
      <c r="GY3" s="194" t="s">
        <v>367</v>
      </c>
    </row>
    <row r="4" ht="11.25" customHeight="1">
      <c r="GY4" s="194" t="s">
        <v>368</v>
      </c>
    </row>
    <row r="5" ht="11.25" customHeight="1">
      <c r="GY5" s="194" t="s">
        <v>369</v>
      </c>
    </row>
    <row r="6" spans="129:164" s="196" customFormat="1" ht="4.5" customHeight="1"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</row>
    <row r="7" spans="69:212" s="198" customFormat="1" ht="11.25" customHeight="1"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GP7" s="199"/>
      <c r="GQ7" s="199"/>
      <c r="GR7" s="199"/>
      <c r="GY7" s="199" t="s">
        <v>370</v>
      </c>
      <c r="GZ7" s="199"/>
      <c r="HA7" s="199"/>
      <c r="HB7" s="199"/>
      <c r="HC7" s="199"/>
      <c r="HD7" s="199"/>
    </row>
    <row r="8" spans="69:212" s="198" customFormat="1" ht="11.25" customHeight="1"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GP8" s="200"/>
      <c r="GQ8" s="200"/>
      <c r="GR8" s="200"/>
      <c r="GY8" s="199" t="s">
        <v>371</v>
      </c>
      <c r="GZ8" s="200"/>
      <c r="HA8" s="200"/>
      <c r="HB8" s="200"/>
      <c r="HC8" s="200"/>
      <c r="HD8" s="200"/>
    </row>
    <row r="9" spans="69:168" s="196" customFormat="1" ht="9" customHeight="1"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</row>
    <row r="10" spans="69:236" s="202" customFormat="1" ht="11.25"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IB10" s="204" t="s">
        <v>372</v>
      </c>
    </row>
    <row r="11" spans="69:168" s="198" customFormat="1" ht="12.75" customHeight="1"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62" t="s">
        <v>373</v>
      </c>
      <c r="CG11" s="562"/>
      <c r="CH11" s="562"/>
      <c r="CI11" s="562"/>
      <c r="CJ11" s="562"/>
      <c r="CK11" s="562"/>
      <c r="CL11" s="562"/>
      <c r="CM11" s="562"/>
      <c r="CN11" s="562"/>
      <c r="CO11" s="562"/>
      <c r="CP11" s="562"/>
      <c r="CQ11" s="562"/>
      <c r="CR11" s="562"/>
      <c r="CS11" s="562"/>
      <c r="CT11" s="562"/>
      <c r="CU11" s="562"/>
      <c r="CV11" s="562"/>
      <c r="CW11" s="562"/>
      <c r="CX11" s="562"/>
      <c r="CY11" s="562"/>
      <c r="CZ11" s="562"/>
      <c r="DA11" s="562"/>
      <c r="DB11" s="562"/>
      <c r="DC11" s="562"/>
      <c r="DD11" s="562"/>
      <c r="DE11" s="562"/>
      <c r="DF11" s="562"/>
      <c r="DG11" s="562"/>
      <c r="DH11" s="562"/>
      <c r="DI11" s="562"/>
      <c r="DJ11" s="562"/>
      <c r="DK11" s="562"/>
      <c r="DL11" s="562"/>
      <c r="DM11" s="562"/>
      <c r="DN11" s="562"/>
      <c r="DO11" s="562"/>
      <c r="DP11" s="562"/>
      <c r="DQ11" s="562"/>
      <c r="DR11" s="562"/>
      <c r="DS11" s="562"/>
      <c r="DT11" s="562"/>
      <c r="DU11" s="562"/>
      <c r="DV11" s="562"/>
      <c r="DW11" s="562"/>
      <c r="DX11" s="563" t="s">
        <v>355</v>
      </c>
      <c r="DY11" s="563"/>
      <c r="DZ11" s="563"/>
      <c r="EA11" s="564" t="s">
        <v>695</v>
      </c>
      <c r="EB11" s="564"/>
      <c r="EC11" s="564"/>
      <c r="ED11" s="564"/>
      <c r="EE11" s="564"/>
      <c r="EF11" s="564"/>
      <c r="EG11" s="564"/>
      <c r="EH11" s="564"/>
      <c r="EI11" s="564"/>
      <c r="EJ11" s="564"/>
      <c r="EK11" s="564"/>
      <c r="EL11" s="564"/>
      <c r="EM11" s="565" t="s">
        <v>748</v>
      </c>
      <c r="EN11" s="565"/>
      <c r="EO11" s="565"/>
      <c r="EP11" s="566" t="s">
        <v>24</v>
      </c>
      <c r="EQ11" s="566"/>
      <c r="ER11" s="566"/>
      <c r="ES11" s="566"/>
      <c r="ET11" s="566"/>
      <c r="EU11" s="56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</row>
    <row r="12" spans="69:168" s="198" customFormat="1" ht="12.75" customHeight="1">
      <c r="BQ12" s="567" t="str">
        <f>'о расходовании субсидии'!A2</f>
        <v>АНО ЦСОН «Участие» </v>
      </c>
      <c r="BR12" s="567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7"/>
      <c r="CR12" s="567"/>
      <c r="CS12" s="567"/>
      <c r="CT12" s="567"/>
      <c r="CU12" s="567"/>
      <c r="CV12" s="567"/>
      <c r="CW12" s="567"/>
      <c r="CX12" s="567"/>
      <c r="CY12" s="567"/>
      <c r="CZ12" s="567"/>
      <c r="DA12" s="567"/>
      <c r="DB12" s="567"/>
      <c r="DC12" s="567"/>
      <c r="DD12" s="567"/>
      <c r="DE12" s="567"/>
      <c r="DF12" s="567"/>
      <c r="DG12" s="567"/>
      <c r="DH12" s="567"/>
      <c r="DI12" s="567"/>
      <c r="DJ12" s="567"/>
      <c r="DK12" s="567"/>
      <c r="DL12" s="567"/>
      <c r="DM12" s="567"/>
      <c r="DN12" s="567"/>
      <c r="DO12" s="567"/>
      <c r="DP12" s="567"/>
      <c r="DQ12" s="567"/>
      <c r="DR12" s="567"/>
      <c r="DS12" s="567"/>
      <c r="DT12" s="567"/>
      <c r="DU12" s="567"/>
      <c r="DV12" s="567"/>
      <c r="DW12" s="567"/>
      <c r="DX12" s="567"/>
      <c r="DY12" s="567"/>
      <c r="DZ12" s="567"/>
      <c r="EA12" s="567"/>
      <c r="EB12" s="567"/>
      <c r="EC12" s="567"/>
      <c r="ED12" s="567"/>
      <c r="EE12" s="567"/>
      <c r="EF12" s="567"/>
      <c r="EG12" s="567"/>
      <c r="EH12" s="567"/>
      <c r="EI12" s="567"/>
      <c r="EJ12" s="567"/>
      <c r="EK12" s="567"/>
      <c r="EL12" s="567"/>
      <c r="EM12" s="567"/>
      <c r="EN12" s="567"/>
      <c r="EO12" s="567"/>
      <c r="EP12" s="567"/>
      <c r="EQ12" s="567"/>
      <c r="ER12" s="567"/>
      <c r="ES12" s="567"/>
      <c r="ET12" s="567"/>
      <c r="EU12" s="567"/>
      <c r="EV12" s="567"/>
      <c r="EW12" s="567"/>
      <c r="EX12" s="567"/>
      <c r="EY12" s="567"/>
      <c r="EZ12" s="567"/>
      <c r="FA12" s="567"/>
      <c r="FB12" s="567"/>
      <c r="FC12" s="567"/>
      <c r="FD12" s="567"/>
      <c r="FE12" s="567"/>
      <c r="FF12" s="567"/>
      <c r="FG12" s="567"/>
      <c r="FH12" s="567"/>
      <c r="FI12" s="567"/>
      <c r="FJ12" s="567"/>
      <c r="FK12" s="567"/>
      <c r="FL12" s="567"/>
    </row>
    <row r="13" spans="69:168" s="206" customFormat="1" ht="12" customHeight="1">
      <c r="BQ13" s="568" t="s">
        <v>25</v>
      </c>
      <c r="BR13" s="568"/>
      <c r="BS13" s="568"/>
      <c r="BT13" s="568"/>
      <c r="BU13" s="568"/>
      <c r="BV13" s="568"/>
      <c r="BW13" s="568"/>
      <c r="BX13" s="568"/>
      <c r="BY13" s="568"/>
      <c r="BZ13" s="568"/>
      <c r="CA13" s="568"/>
      <c r="CB13" s="568"/>
      <c r="CC13" s="568"/>
      <c r="CD13" s="568"/>
      <c r="CE13" s="568"/>
      <c r="CF13" s="568"/>
      <c r="CG13" s="568"/>
      <c r="CH13" s="568"/>
      <c r="CI13" s="568"/>
      <c r="CJ13" s="568"/>
      <c r="CK13" s="568"/>
      <c r="CL13" s="568"/>
      <c r="CM13" s="568"/>
      <c r="CN13" s="568"/>
      <c r="CO13" s="568"/>
      <c r="CP13" s="568"/>
      <c r="CQ13" s="568"/>
      <c r="CR13" s="568"/>
      <c r="CS13" s="568"/>
      <c r="CT13" s="568"/>
      <c r="CU13" s="568"/>
      <c r="CV13" s="568"/>
      <c r="CW13" s="568"/>
      <c r="CX13" s="568"/>
      <c r="CY13" s="568"/>
      <c r="CZ13" s="568"/>
      <c r="DA13" s="568"/>
      <c r="DB13" s="568"/>
      <c r="DC13" s="568"/>
      <c r="DD13" s="568"/>
      <c r="DE13" s="568"/>
      <c r="DF13" s="568"/>
      <c r="DG13" s="568"/>
      <c r="DH13" s="568"/>
      <c r="DI13" s="568"/>
      <c r="DJ13" s="568"/>
      <c r="DK13" s="568"/>
      <c r="DL13" s="568"/>
      <c r="DM13" s="568"/>
      <c r="DN13" s="568"/>
      <c r="DO13" s="568"/>
      <c r="DP13" s="568"/>
      <c r="DQ13" s="568"/>
      <c r="DR13" s="568"/>
      <c r="DS13" s="568"/>
      <c r="DT13" s="568"/>
      <c r="DU13" s="568"/>
      <c r="DV13" s="568"/>
      <c r="DW13" s="568"/>
      <c r="DX13" s="568"/>
      <c r="DY13" s="568"/>
      <c r="DZ13" s="568"/>
      <c r="EA13" s="568"/>
      <c r="EB13" s="568"/>
      <c r="EC13" s="568"/>
      <c r="ED13" s="568"/>
      <c r="EE13" s="568"/>
      <c r="EF13" s="568"/>
      <c r="EG13" s="568"/>
      <c r="EH13" s="568"/>
      <c r="EI13" s="568"/>
      <c r="EJ13" s="568"/>
      <c r="EK13" s="568"/>
      <c r="EL13" s="568"/>
      <c r="EM13" s="568"/>
      <c r="EN13" s="568"/>
      <c r="EO13" s="568"/>
      <c r="EP13" s="568"/>
      <c r="EQ13" s="568"/>
      <c r="ER13" s="568"/>
      <c r="ES13" s="568"/>
      <c r="ET13" s="568"/>
      <c r="EU13" s="568"/>
      <c r="EV13" s="568"/>
      <c r="EW13" s="568"/>
      <c r="EX13" s="568"/>
      <c r="EY13" s="568"/>
      <c r="EZ13" s="568"/>
      <c r="FA13" s="568"/>
      <c r="FB13" s="568"/>
      <c r="FC13" s="568"/>
      <c r="FD13" s="568"/>
      <c r="FE13" s="568"/>
      <c r="FF13" s="568"/>
      <c r="FG13" s="568"/>
      <c r="FH13" s="568"/>
      <c r="FI13" s="568"/>
      <c r="FJ13" s="568"/>
      <c r="FK13" s="568"/>
      <c r="FL13" s="568"/>
    </row>
    <row r="14" spans="69:168" s="202" customFormat="1" ht="11.25"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</row>
    <row r="15" spans="1:164" s="208" customFormat="1" ht="12" customHeight="1" hidden="1">
      <c r="A15" s="207" t="s">
        <v>374</v>
      </c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</row>
    <row r="16" spans="1:236" s="206" customFormat="1" ht="27" customHeight="1">
      <c r="A16" s="587" t="s">
        <v>27</v>
      </c>
      <c r="B16" s="588"/>
      <c r="C16" s="588"/>
      <c r="D16" s="589"/>
      <c r="E16" s="587" t="s">
        <v>28</v>
      </c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8"/>
      <c r="T16" s="589"/>
      <c r="U16" s="596" t="s">
        <v>375</v>
      </c>
      <c r="V16" s="597"/>
      <c r="W16" s="597"/>
      <c r="X16" s="597"/>
      <c r="Y16" s="597"/>
      <c r="Z16" s="597"/>
      <c r="AA16" s="597"/>
      <c r="AB16" s="597"/>
      <c r="AC16" s="598"/>
      <c r="AD16" s="596" t="s">
        <v>376</v>
      </c>
      <c r="AE16" s="597"/>
      <c r="AF16" s="597"/>
      <c r="AG16" s="597"/>
      <c r="AH16" s="597"/>
      <c r="AI16" s="597"/>
      <c r="AJ16" s="597"/>
      <c r="AK16" s="597"/>
      <c r="AL16" s="598"/>
      <c r="AM16" s="596" t="s">
        <v>377</v>
      </c>
      <c r="AN16" s="597"/>
      <c r="AO16" s="597"/>
      <c r="AP16" s="597"/>
      <c r="AQ16" s="597"/>
      <c r="AR16" s="597"/>
      <c r="AS16" s="597"/>
      <c r="AT16" s="597"/>
      <c r="AU16" s="598"/>
      <c r="AV16" s="596" t="s">
        <v>378</v>
      </c>
      <c r="AW16" s="597"/>
      <c r="AX16" s="597"/>
      <c r="AY16" s="597"/>
      <c r="AZ16" s="597"/>
      <c r="BA16" s="597"/>
      <c r="BB16" s="597"/>
      <c r="BC16" s="597"/>
      <c r="BD16" s="598"/>
      <c r="BE16" s="569" t="s">
        <v>379</v>
      </c>
      <c r="BF16" s="570"/>
      <c r="BG16" s="570"/>
      <c r="BH16" s="570"/>
      <c r="BI16" s="570"/>
      <c r="BJ16" s="570"/>
      <c r="BK16" s="570"/>
      <c r="BL16" s="570"/>
      <c r="BM16" s="570"/>
      <c r="BN16" s="570"/>
      <c r="BO16" s="570"/>
      <c r="BP16" s="570"/>
      <c r="BQ16" s="570"/>
      <c r="BR16" s="570"/>
      <c r="BS16" s="570"/>
      <c r="BT16" s="570"/>
      <c r="BU16" s="570"/>
      <c r="BV16" s="570"/>
      <c r="BW16" s="570"/>
      <c r="BX16" s="570"/>
      <c r="BY16" s="570"/>
      <c r="BZ16" s="570"/>
      <c r="CA16" s="570"/>
      <c r="CB16" s="570"/>
      <c r="CC16" s="570"/>
      <c r="CD16" s="570"/>
      <c r="CE16" s="570"/>
      <c r="CF16" s="570"/>
      <c r="CG16" s="570"/>
      <c r="CH16" s="570"/>
      <c r="CI16" s="570"/>
      <c r="CJ16" s="570"/>
      <c r="CK16" s="570"/>
      <c r="CL16" s="570"/>
      <c r="CM16" s="570"/>
      <c r="CN16" s="570"/>
      <c r="CO16" s="570"/>
      <c r="CP16" s="570"/>
      <c r="CQ16" s="570"/>
      <c r="CR16" s="570"/>
      <c r="CS16" s="570"/>
      <c r="CT16" s="570"/>
      <c r="CU16" s="570"/>
      <c r="CV16" s="570"/>
      <c r="CW16" s="570"/>
      <c r="CX16" s="570"/>
      <c r="CY16" s="570"/>
      <c r="CZ16" s="570"/>
      <c r="DA16" s="570"/>
      <c r="DB16" s="570"/>
      <c r="DC16" s="570"/>
      <c r="DD16" s="570"/>
      <c r="DE16" s="570"/>
      <c r="DF16" s="570"/>
      <c r="DG16" s="570"/>
      <c r="DH16" s="570"/>
      <c r="DI16" s="570"/>
      <c r="DJ16" s="570"/>
      <c r="DK16" s="570"/>
      <c r="DL16" s="570"/>
      <c r="DM16" s="570"/>
      <c r="DN16" s="570"/>
      <c r="DO16" s="570"/>
      <c r="DP16" s="570"/>
      <c r="DQ16" s="570"/>
      <c r="DR16" s="570"/>
      <c r="DS16" s="570"/>
      <c r="DT16" s="570"/>
      <c r="DU16" s="570"/>
      <c r="DV16" s="570"/>
      <c r="DW16" s="570"/>
      <c r="DX16" s="570"/>
      <c r="DY16" s="570"/>
      <c r="DZ16" s="570"/>
      <c r="EA16" s="570"/>
      <c r="EB16" s="570"/>
      <c r="EC16" s="570"/>
      <c r="ED16" s="570"/>
      <c r="EE16" s="570"/>
      <c r="EF16" s="570"/>
      <c r="EG16" s="570"/>
      <c r="EH16" s="570"/>
      <c r="EI16" s="570"/>
      <c r="EJ16" s="570"/>
      <c r="EK16" s="570"/>
      <c r="EL16" s="570"/>
      <c r="EM16" s="570"/>
      <c r="EN16" s="570"/>
      <c r="EO16" s="570"/>
      <c r="EP16" s="570"/>
      <c r="EQ16" s="570"/>
      <c r="ER16" s="570"/>
      <c r="ES16" s="570"/>
      <c r="ET16" s="570"/>
      <c r="EU16" s="570"/>
      <c r="EV16" s="570"/>
      <c r="EW16" s="570"/>
      <c r="EX16" s="570"/>
      <c r="EY16" s="570"/>
      <c r="EZ16" s="570"/>
      <c r="FA16" s="570"/>
      <c r="FB16" s="570"/>
      <c r="FC16" s="570"/>
      <c r="FD16" s="570"/>
      <c r="FE16" s="570"/>
      <c r="FF16" s="570"/>
      <c r="FG16" s="570"/>
      <c r="FH16" s="570"/>
      <c r="FI16" s="570"/>
      <c r="FJ16" s="570"/>
      <c r="FK16" s="570"/>
      <c r="FL16" s="570"/>
      <c r="FM16" s="570"/>
      <c r="FN16" s="570"/>
      <c r="FO16" s="570"/>
      <c r="FP16" s="570"/>
      <c r="FQ16" s="570"/>
      <c r="FR16" s="570"/>
      <c r="FS16" s="570"/>
      <c r="FT16" s="570"/>
      <c r="FU16" s="570"/>
      <c r="FV16" s="570"/>
      <c r="FW16" s="570"/>
      <c r="FX16" s="570"/>
      <c r="FY16" s="570"/>
      <c r="FZ16" s="570"/>
      <c r="GA16" s="570"/>
      <c r="GB16" s="570"/>
      <c r="GC16" s="570"/>
      <c r="GD16" s="570"/>
      <c r="GE16" s="570"/>
      <c r="GF16" s="570"/>
      <c r="GG16" s="570"/>
      <c r="GH16" s="570"/>
      <c r="GI16" s="570"/>
      <c r="GJ16" s="570"/>
      <c r="GK16" s="570"/>
      <c r="GL16" s="570"/>
      <c r="GM16" s="570"/>
      <c r="GN16" s="570"/>
      <c r="GO16" s="570"/>
      <c r="GP16" s="570"/>
      <c r="GQ16" s="570"/>
      <c r="GR16" s="570"/>
      <c r="GS16" s="570"/>
      <c r="GT16" s="570"/>
      <c r="GU16" s="570"/>
      <c r="GV16" s="570"/>
      <c r="GW16" s="570"/>
      <c r="GX16" s="570"/>
      <c r="GY16" s="570"/>
      <c r="GZ16" s="570"/>
      <c r="HA16" s="570"/>
      <c r="HB16" s="570"/>
      <c r="HC16" s="570"/>
      <c r="HD16" s="570"/>
      <c r="HE16" s="570"/>
      <c r="HF16" s="570"/>
      <c r="HG16" s="570"/>
      <c r="HH16" s="570"/>
      <c r="HI16" s="570"/>
      <c r="HJ16" s="570"/>
      <c r="HK16" s="570"/>
      <c r="HL16" s="570"/>
      <c r="HM16" s="570"/>
      <c r="HN16" s="570"/>
      <c r="HO16" s="570"/>
      <c r="HP16" s="570"/>
      <c r="HQ16" s="570"/>
      <c r="HR16" s="570"/>
      <c r="HS16" s="570"/>
      <c r="HT16" s="570"/>
      <c r="HU16" s="570"/>
      <c r="HV16" s="570"/>
      <c r="HW16" s="570"/>
      <c r="HX16" s="570"/>
      <c r="HY16" s="570"/>
      <c r="HZ16" s="570"/>
      <c r="IA16" s="570"/>
      <c r="IB16" s="571"/>
    </row>
    <row r="17" spans="1:236" s="206" customFormat="1" ht="33" customHeight="1">
      <c r="A17" s="590"/>
      <c r="B17" s="591"/>
      <c r="C17" s="591"/>
      <c r="D17" s="592"/>
      <c r="E17" s="590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2"/>
      <c r="U17" s="599"/>
      <c r="V17" s="600"/>
      <c r="W17" s="600"/>
      <c r="X17" s="600"/>
      <c r="Y17" s="600"/>
      <c r="Z17" s="600"/>
      <c r="AA17" s="600"/>
      <c r="AB17" s="600"/>
      <c r="AC17" s="601"/>
      <c r="AD17" s="599"/>
      <c r="AE17" s="600"/>
      <c r="AF17" s="600"/>
      <c r="AG17" s="600"/>
      <c r="AH17" s="600"/>
      <c r="AI17" s="600"/>
      <c r="AJ17" s="600"/>
      <c r="AK17" s="600"/>
      <c r="AL17" s="601"/>
      <c r="AM17" s="599"/>
      <c r="AN17" s="600"/>
      <c r="AO17" s="600"/>
      <c r="AP17" s="600"/>
      <c r="AQ17" s="600"/>
      <c r="AR17" s="600"/>
      <c r="AS17" s="600"/>
      <c r="AT17" s="600"/>
      <c r="AU17" s="601"/>
      <c r="AV17" s="599"/>
      <c r="AW17" s="600"/>
      <c r="AX17" s="600"/>
      <c r="AY17" s="600"/>
      <c r="AZ17" s="600"/>
      <c r="BA17" s="600"/>
      <c r="BB17" s="600"/>
      <c r="BC17" s="600"/>
      <c r="BD17" s="601"/>
      <c r="BE17" s="569" t="s">
        <v>380</v>
      </c>
      <c r="BF17" s="570"/>
      <c r="BG17" s="570"/>
      <c r="BH17" s="570"/>
      <c r="BI17" s="570"/>
      <c r="BJ17" s="570"/>
      <c r="BK17" s="570"/>
      <c r="BL17" s="570"/>
      <c r="BM17" s="570"/>
      <c r="BN17" s="570"/>
      <c r="BO17" s="570"/>
      <c r="BP17" s="570"/>
      <c r="BQ17" s="570"/>
      <c r="BR17" s="570"/>
      <c r="BS17" s="570"/>
      <c r="BT17" s="570"/>
      <c r="BU17" s="570"/>
      <c r="BV17" s="570"/>
      <c r="BW17" s="570"/>
      <c r="BX17" s="570"/>
      <c r="BY17" s="570"/>
      <c r="BZ17" s="570"/>
      <c r="CA17" s="570"/>
      <c r="CB17" s="570"/>
      <c r="CC17" s="570"/>
      <c r="CD17" s="570"/>
      <c r="CE17" s="570"/>
      <c r="CF17" s="570"/>
      <c r="CG17" s="570"/>
      <c r="CH17" s="570"/>
      <c r="CI17" s="570"/>
      <c r="CJ17" s="570"/>
      <c r="CK17" s="570"/>
      <c r="CL17" s="570"/>
      <c r="CM17" s="570"/>
      <c r="CN17" s="571"/>
      <c r="CO17" s="569" t="s">
        <v>29</v>
      </c>
      <c r="CP17" s="570"/>
      <c r="CQ17" s="570"/>
      <c r="CR17" s="570"/>
      <c r="CS17" s="570"/>
      <c r="CT17" s="570"/>
      <c r="CU17" s="570"/>
      <c r="CV17" s="570"/>
      <c r="CW17" s="570"/>
      <c r="CX17" s="570"/>
      <c r="CY17" s="570"/>
      <c r="CZ17" s="570"/>
      <c r="DA17" s="570"/>
      <c r="DB17" s="570"/>
      <c r="DC17" s="570"/>
      <c r="DD17" s="570"/>
      <c r="DE17" s="570"/>
      <c r="DF17" s="570"/>
      <c r="DG17" s="570"/>
      <c r="DH17" s="570"/>
      <c r="DI17" s="570"/>
      <c r="DJ17" s="570"/>
      <c r="DK17" s="570"/>
      <c r="DL17" s="570"/>
      <c r="DM17" s="570"/>
      <c r="DN17" s="570"/>
      <c r="DO17" s="570"/>
      <c r="DP17" s="570"/>
      <c r="DQ17" s="570"/>
      <c r="DR17" s="570"/>
      <c r="DS17" s="570"/>
      <c r="DT17" s="570"/>
      <c r="DU17" s="570"/>
      <c r="DV17" s="570"/>
      <c r="DW17" s="570"/>
      <c r="DX17" s="571"/>
      <c r="DY17" s="572" t="s">
        <v>381</v>
      </c>
      <c r="DZ17" s="573"/>
      <c r="EA17" s="573"/>
      <c r="EB17" s="573"/>
      <c r="EC17" s="573"/>
      <c r="ED17" s="573"/>
      <c r="EE17" s="573"/>
      <c r="EF17" s="573"/>
      <c r="EG17" s="573"/>
      <c r="EH17" s="573"/>
      <c r="EI17" s="573"/>
      <c r="EJ17" s="573"/>
      <c r="EK17" s="573"/>
      <c r="EL17" s="573"/>
      <c r="EM17" s="573"/>
      <c r="EN17" s="573"/>
      <c r="EO17" s="573"/>
      <c r="EP17" s="573"/>
      <c r="EQ17" s="573"/>
      <c r="ER17" s="573"/>
      <c r="ES17" s="573"/>
      <c r="ET17" s="573"/>
      <c r="EU17" s="573"/>
      <c r="EV17" s="573"/>
      <c r="EW17" s="573"/>
      <c r="EX17" s="573"/>
      <c r="EY17" s="573"/>
      <c r="EZ17" s="573"/>
      <c r="FA17" s="573"/>
      <c r="FB17" s="573"/>
      <c r="FC17" s="573"/>
      <c r="FD17" s="573"/>
      <c r="FE17" s="573"/>
      <c r="FF17" s="573"/>
      <c r="FG17" s="573"/>
      <c r="FH17" s="574"/>
      <c r="FI17" s="569" t="s">
        <v>382</v>
      </c>
      <c r="FJ17" s="570"/>
      <c r="FK17" s="570"/>
      <c r="FL17" s="570"/>
      <c r="FM17" s="570"/>
      <c r="FN17" s="570"/>
      <c r="FO17" s="570"/>
      <c r="FP17" s="570"/>
      <c r="FQ17" s="570"/>
      <c r="FR17" s="570"/>
      <c r="FS17" s="570"/>
      <c r="FT17" s="570"/>
      <c r="FU17" s="570"/>
      <c r="FV17" s="570"/>
      <c r="FW17" s="570"/>
      <c r="FX17" s="570"/>
      <c r="FY17" s="570"/>
      <c r="FZ17" s="570"/>
      <c r="GA17" s="570"/>
      <c r="GB17" s="570"/>
      <c r="GC17" s="570"/>
      <c r="GD17" s="570"/>
      <c r="GE17" s="570"/>
      <c r="GF17" s="570"/>
      <c r="GG17" s="570"/>
      <c r="GH17" s="570"/>
      <c r="GI17" s="570"/>
      <c r="GJ17" s="570"/>
      <c r="GK17" s="570"/>
      <c r="GL17" s="570"/>
      <c r="GM17" s="570"/>
      <c r="GN17" s="570"/>
      <c r="GO17" s="570"/>
      <c r="GP17" s="570"/>
      <c r="GQ17" s="570"/>
      <c r="GR17" s="571"/>
      <c r="GS17" s="569" t="s">
        <v>383</v>
      </c>
      <c r="GT17" s="570"/>
      <c r="GU17" s="570"/>
      <c r="GV17" s="570"/>
      <c r="GW17" s="570"/>
      <c r="GX17" s="570"/>
      <c r="GY17" s="570"/>
      <c r="GZ17" s="570"/>
      <c r="HA17" s="570"/>
      <c r="HB17" s="570"/>
      <c r="HC17" s="570"/>
      <c r="HD17" s="570"/>
      <c r="HE17" s="570"/>
      <c r="HF17" s="570"/>
      <c r="HG17" s="570"/>
      <c r="HH17" s="570"/>
      <c r="HI17" s="570"/>
      <c r="HJ17" s="570"/>
      <c r="HK17" s="570"/>
      <c r="HL17" s="570"/>
      <c r="HM17" s="570"/>
      <c r="HN17" s="570"/>
      <c r="HO17" s="570"/>
      <c r="HP17" s="570"/>
      <c r="HQ17" s="570"/>
      <c r="HR17" s="570"/>
      <c r="HS17" s="570"/>
      <c r="HT17" s="570"/>
      <c r="HU17" s="570"/>
      <c r="HV17" s="570"/>
      <c r="HW17" s="570"/>
      <c r="HX17" s="570"/>
      <c r="HY17" s="570"/>
      <c r="HZ17" s="570"/>
      <c r="IA17" s="570"/>
      <c r="IB17" s="571"/>
    </row>
    <row r="18" spans="1:236" s="206" customFormat="1" ht="69.75" customHeight="1">
      <c r="A18" s="590"/>
      <c r="B18" s="591"/>
      <c r="C18" s="591"/>
      <c r="D18" s="592"/>
      <c r="E18" s="590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2"/>
      <c r="U18" s="599"/>
      <c r="V18" s="600"/>
      <c r="W18" s="600"/>
      <c r="X18" s="600"/>
      <c r="Y18" s="600"/>
      <c r="Z18" s="600"/>
      <c r="AA18" s="600"/>
      <c r="AB18" s="600"/>
      <c r="AC18" s="601"/>
      <c r="AD18" s="599"/>
      <c r="AE18" s="600"/>
      <c r="AF18" s="600"/>
      <c r="AG18" s="600"/>
      <c r="AH18" s="600"/>
      <c r="AI18" s="600"/>
      <c r="AJ18" s="600"/>
      <c r="AK18" s="600"/>
      <c r="AL18" s="601"/>
      <c r="AM18" s="599"/>
      <c r="AN18" s="600"/>
      <c r="AO18" s="600"/>
      <c r="AP18" s="600"/>
      <c r="AQ18" s="600"/>
      <c r="AR18" s="600"/>
      <c r="AS18" s="600"/>
      <c r="AT18" s="600"/>
      <c r="AU18" s="601"/>
      <c r="AV18" s="599"/>
      <c r="AW18" s="600"/>
      <c r="AX18" s="600"/>
      <c r="AY18" s="600"/>
      <c r="AZ18" s="600"/>
      <c r="BA18" s="600"/>
      <c r="BB18" s="600"/>
      <c r="BC18" s="600"/>
      <c r="BD18" s="601"/>
      <c r="BE18" s="569" t="s">
        <v>384</v>
      </c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70"/>
      <c r="BQ18" s="570"/>
      <c r="BR18" s="570"/>
      <c r="BS18" s="570"/>
      <c r="BT18" s="570"/>
      <c r="BU18" s="570"/>
      <c r="BV18" s="571"/>
      <c r="BW18" s="569" t="s">
        <v>385</v>
      </c>
      <c r="BX18" s="570"/>
      <c r="BY18" s="570"/>
      <c r="BZ18" s="570"/>
      <c r="CA18" s="570"/>
      <c r="CB18" s="570"/>
      <c r="CC18" s="570"/>
      <c r="CD18" s="570"/>
      <c r="CE18" s="570"/>
      <c r="CF18" s="570"/>
      <c r="CG18" s="570"/>
      <c r="CH18" s="570"/>
      <c r="CI18" s="570"/>
      <c r="CJ18" s="570"/>
      <c r="CK18" s="570"/>
      <c r="CL18" s="570"/>
      <c r="CM18" s="570"/>
      <c r="CN18" s="571"/>
      <c r="CO18" s="569" t="s">
        <v>384</v>
      </c>
      <c r="CP18" s="570"/>
      <c r="CQ18" s="570"/>
      <c r="CR18" s="570"/>
      <c r="CS18" s="570"/>
      <c r="CT18" s="570"/>
      <c r="CU18" s="570"/>
      <c r="CV18" s="570"/>
      <c r="CW18" s="570"/>
      <c r="CX18" s="570"/>
      <c r="CY18" s="570"/>
      <c r="CZ18" s="570"/>
      <c r="DA18" s="570"/>
      <c r="DB18" s="570"/>
      <c r="DC18" s="570"/>
      <c r="DD18" s="570"/>
      <c r="DE18" s="570"/>
      <c r="DF18" s="571"/>
      <c r="DG18" s="569" t="s">
        <v>385</v>
      </c>
      <c r="DH18" s="570"/>
      <c r="DI18" s="570"/>
      <c r="DJ18" s="570"/>
      <c r="DK18" s="570"/>
      <c r="DL18" s="570"/>
      <c r="DM18" s="570"/>
      <c r="DN18" s="570"/>
      <c r="DO18" s="570"/>
      <c r="DP18" s="570"/>
      <c r="DQ18" s="570"/>
      <c r="DR18" s="570"/>
      <c r="DS18" s="570"/>
      <c r="DT18" s="570"/>
      <c r="DU18" s="570"/>
      <c r="DV18" s="570"/>
      <c r="DW18" s="570"/>
      <c r="DX18" s="571"/>
      <c r="DY18" s="572" t="s">
        <v>384</v>
      </c>
      <c r="DZ18" s="573"/>
      <c r="EA18" s="573"/>
      <c r="EB18" s="573"/>
      <c r="EC18" s="573"/>
      <c r="ED18" s="573"/>
      <c r="EE18" s="573"/>
      <c r="EF18" s="573"/>
      <c r="EG18" s="573"/>
      <c r="EH18" s="573"/>
      <c r="EI18" s="573"/>
      <c r="EJ18" s="573"/>
      <c r="EK18" s="573"/>
      <c r="EL18" s="573"/>
      <c r="EM18" s="573"/>
      <c r="EN18" s="573"/>
      <c r="EO18" s="573"/>
      <c r="EP18" s="574"/>
      <c r="EQ18" s="572" t="s">
        <v>386</v>
      </c>
      <c r="ER18" s="573"/>
      <c r="ES18" s="573"/>
      <c r="ET18" s="573"/>
      <c r="EU18" s="573"/>
      <c r="EV18" s="573"/>
      <c r="EW18" s="573"/>
      <c r="EX18" s="573"/>
      <c r="EY18" s="573"/>
      <c r="EZ18" s="573"/>
      <c r="FA18" s="573"/>
      <c r="FB18" s="573"/>
      <c r="FC18" s="573"/>
      <c r="FD18" s="573"/>
      <c r="FE18" s="573"/>
      <c r="FF18" s="573"/>
      <c r="FG18" s="573"/>
      <c r="FH18" s="574"/>
      <c r="FI18" s="575" t="s">
        <v>384</v>
      </c>
      <c r="FJ18" s="576"/>
      <c r="FK18" s="576"/>
      <c r="FL18" s="576"/>
      <c r="FM18" s="576"/>
      <c r="FN18" s="576"/>
      <c r="FO18" s="576"/>
      <c r="FP18" s="576"/>
      <c r="FQ18" s="576"/>
      <c r="FR18" s="576"/>
      <c r="FS18" s="576"/>
      <c r="FT18" s="576"/>
      <c r="FU18" s="576"/>
      <c r="FV18" s="576"/>
      <c r="FW18" s="576"/>
      <c r="FX18" s="576"/>
      <c r="FY18" s="576"/>
      <c r="FZ18" s="577"/>
      <c r="GA18" s="569" t="s">
        <v>385</v>
      </c>
      <c r="GB18" s="570"/>
      <c r="GC18" s="570"/>
      <c r="GD18" s="570"/>
      <c r="GE18" s="570"/>
      <c r="GF18" s="570"/>
      <c r="GG18" s="570"/>
      <c r="GH18" s="570"/>
      <c r="GI18" s="570"/>
      <c r="GJ18" s="570"/>
      <c r="GK18" s="570"/>
      <c r="GL18" s="570"/>
      <c r="GM18" s="570"/>
      <c r="GN18" s="570"/>
      <c r="GO18" s="570"/>
      <c r="GP18" s="570"/>
      <c r="GQ18" s="570"/>
      <c r="GR18" s="571"/>
      <c r="GS18" s="575" t="s">
        <v>384</v>
      </c>
      <c r="GT18" s="576"/>
      <c r="GU18" s="576"/>
      <c r="GV18" s="576"/>
      <c r="GW18" s="576"/>
      <c r="GX18" s="576"/>
      <c r="GY18" s="576"/>
      <c r="GZ18" s="576"/>
      <c r="HA18" s="576"/>
      <c r="HB18" s="576"/>
      <c r="HC18" s="576"/>
      <c r="HD18" s="576"/>
      <c r="HE18" s="576"/>
      <c r="HF18" s="576"/>
      <c r="HG18" s="576"/>
      <c r="HH18" s="576"/>
      <c r="HI18" s="576"/>
      <c r="HJ18" s="577"/>
      <c r="HK18" s="569" t="s">
        <v>385</v>
      </c>
      <c r="HL18" s="570"/>
      <c r="HM18" s="570"/>
      <c r="HN18" s="570"/>
      <c r="HO18" s="570"/>
      <c r="HP18" s="570"/>
      <c r="HQ18" s="570"/>
      <c r="HR18" s="570"/>
      <c r="HS18" s="570"/>
      <c r="HT18" s="570"/>
      <c r="HU18" s="570"/>
      <c r="HV18" s="570"/>
      <c r="HW18" s="570"/>
      <c r="HX18" s="570"/>
      <c r="HY18" s="570"/>
      <c r="HZ18" s="570"/>
      <c r="IA18" s="570"/>
      <c r="IB18" s="571"/>
    </row>
    <row r="19" spans="1:236" s="206" customFormat="1" ht="55.5" customHeight="1">
      <c r="A19" s="593"/>
      <c r="B19" s="594"/>
      <c r="C19" s="594"/>
      <c r="D19" s="595"/>
      <c r="E19" s="593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5"/>
      <c r="U19" s="602"/>
      <c r="V19" s="603"/>
      <c r="W19" s="603"/>
      <c r="X19" s="603"/>
      <c r="Y19" s="603"/>
      <c r="Z19" s="603"/>
      <c r="AA19" s="603"/>
      <c r="AB19" s="603"/>
      <c r="AC19" s="604"/>
      <c r="AD19" s="602"/>
      <c r="AE19" s="603"/>
      <c r="AF19" s="603"/>
      <c r="AG19" s="603"/>
      <c r="AH19" s="603"/>
      <c r="AI19" s="603"/>
      <c r="AJ19" s="603"/>
      <c r="AK19" s="603"/>
      <c r="AL19" s="604"/>
      <c r="AM19" s="602"/>
      <c r="AN19" s="603"/>
      <c r="AO19" s="603"/>
      <c r="AP19" s="603"/>
      <c r="AQ19" s="603"/>
      <c r="AR19" s="603"/>
      <c r="AS19" s="603"/>
      <c r="AT19" s="603"/>
      <c r="AU19" s="604"/>
      <c r="AV19" s="602"/>
      <c r="AW19" s="603"/>
      <c r="AX19" s="603"/>
      <c r="AY19" s="603"/>
      <c r="AZ19" s="603"/>
      <c r="BA19" s="603"/>
      <c r="BB19" s="603"/>
      <c r="BC19" s="603"/>
      <c r="BD19" s="604"/>
      <c r="BE19" s="578" t="s">
        <v>387</v>
      </c>
      <c r="BF19" s="579"/>
      <c r="BG19" s="579"/>
      <c r="BH19" s="579"/>
      <c r="BI19" s="579"/>
      <c r="BJ19" s="579"/>
      <c r="BK19" s="579"/>
      <c r="BL19" s="579"/>
      <c r="BM19" s="580"/>
      <c r="BN19" s="578" t="s">
        <v>388</v>
      </c>
      <c r="BO19" s="579"/>
      <c r="BP19" s="579"/>
      <c r="BQ19" s="579"/>
      <c r="BR19" s="579"/>
      <c r="BS19" s="579"/>
      <c r="BT19" s="579"/>
      <c r="BU19" s="579"/>
      <c r="BV19" s="580"/>
      <c r="BW19" s="578" t="s">
        <v>387</v>
      </c>
      <c r="BX19" s="579"/>
      <c r="BY19" s="579"/>
      <c r="BZ19" s="579"/>
      <c r="CA19" s="579"/>
      <c r="CB19" s="579"/>
      <c r="CC19" s="579"/>
      <c r="CD19" s="579"/>
      <c r="CE19" s="580"/>
      <c r="CF19" s="578" t="s">
        <v>388</v>
      </c>
      <c r="CG19" s="579"/>
      <c r="CH19" s="579"/>
      <c r="CI19" s="579"/>
      <c r="CJ19" s="579"/>
      <c r="CK19" s="579"/>
      <c r="CL19" s="579"/>
      <c r="CM19" s="579"/>
      <c r="CN19" s="580"/>
      <c r="CO19" s="578" t="s">
        <v>387</v>
      </c>
      <c r="CP19" s="579"/>
      <c r="CQ19" s="579"/>
      <c r="CR19" s="579"/>
      <c r="CS19" s="579"/>
      <c r="CT19" s="579"/>
      <c r="CU19" s="579"/>
      <c r="CV19" s="579"/>
      <c r="CW19" s="580"/>
      <c r="CX19" s="578" t="s">
        <v>388</v>
      </c>
      <c r="CY19" s="579"/>
      <c r="CZ19" s="579"/>
      <c r="DA19" s="579"/>
      <c r="DB19" s="579"/>
      <c r="DC19" s="579"/>
      <c r="DD19" s="579"/>
      <c r="DE19" s="579"/>
      <c r="DF19" s="580"/>
      <c r="DG19" s="578" t="s">
        <v>387</v>
      </c>
      <c r="DH19" s="579"/>
      <c r="DI19" s="579"/>
      <c r="DJ19" s="579"/>
      <c r="DK19" s="579"/>
      <c r="DL19" s="579"/>
      <c r="DM19" s="579"/>
      <c r="DN19" s="579"/>
      <c r="DO19" s="580"/>
      <c r="DP19" s="578" t="s">
        <v>388</v>
      </c>
      <c r="DQ19" s="579"/>
      <c r="DR19" s="579"/>
      <c r="DS19" s="579"/>
      <c r="DT19" s="579"/>
      <c r="DU19" s="579"/>
      <c r="DV19" s="579"/>
      <c r="DW19" s="579"/>
      <c r="DX19" s="580"/>
      <c r="DY19" s="581" t="s">
        <v>387</v>
      </c>
      <c r="DZ19" s="582"/>
      <c r="EA19" s="582"/>
      <c r="EB19" s="582"/>
      <c r="EC19" s="582"/>
      <c r="ED19" s="582"/>
      <c r="EE19" s="582"/>
      <c r="EF19" s="582"/>
      <c r="EG19" s="583"/>
      <c r="EH19" s="581" t="s">
        <v>388</v>
      </c>
      <c r="EI19" s="582"/>
      <c r="EJ19" s="582"/>
      <c r="EK19" s="582"/>
      <c r="EL19" s="582"/>
      <c r="EM19" s="582"/>
      <c r="EN19" s="582"/>
      <c r="EO19" s="582"/>
      <c r="EP19" s="583"/>
      <c r="EQ19" s="581" t="s">
        <v>387</v>
      </c>
      <c r="ER19" s="582"/>
      <c r="ES19" s="582"/>
      <c r="ET19" s="582"/>
      <c r="EU19" s="582"/>
      <c r="EV19" s="582"/>
      <c r="EW19" s="582"/>
      <c r="EX19" s="582"/>
      <c r="EY19" s="583"/>
      <c r="EZ19" s="581" t="s">
        <v>388</v>
      </c>
      <c r="FA19" s="582"/>
      <c r="FB19" s="582"/>
      <c r="FC19" s="582"/>
      <c r="FD19" s="582"/>
      <c r="FE19" s="582"/>
      <c r="FF19" s="582"/>
      <c r="FG19" s="582"/>
      <c r="FH19" s="583"/>
      <c r="FI19" s="578" t="s">
        <v>387</v>
      </c>
      <c r="FJ19" s="579"/>
      <c r="FK19" s="579"/>
      <c r="FL19" s="579"/>
      <c r="FM19" s="579"/>
      <c r="FN19" s="579"/>
      <c r="FO19" s="579"/>
      <c r="FP19" s="579"/>
      <c r="FQ19" s="580"/>
      <c r="FR19" s="578" t="s">
        <v>388</v>
      </c>
      <c r="FS19" s="579"/>
      <c r="FT19" s="579"/>
      <c r="FU19" s="579"/>
      <c r="FV19" s="579"/>
      <c r="FW19" s="579"/>
      <c r="FX19" s="579"/>
      <c r="FY19" s="579"/>
      <c r="FZ19" s="580"/>
      <c r="GA19" s="578" t="s">
        <v>387</v>
      </c>
      <c r="GB19" s="579"/>
      <c r="GC19" s="579"/>
      <c r="GD19" s="579"/>
      <c r="GE19" s="579"/>
      <c r="GF19" s="579"/>
      <c r="GG19" s="579"/>
      <c r="GH19" s="579"/>
      <c r="GI19" s="580"/>
      <c r="GJ19" s="578" t="s">
        <v>388</v>
      </c>
      <c r="GK19" s="579"/>
      <c r="GL19" s="579"/>
      <c r="GM19" s="579"/>
      <c r="GN19" s="579"/>
      <c r="GO19" s="579"/>
      <c r="GP19" s="579"/>
      <c r="GQ19" s="579"/>
      <c r="GR19" s="580"/>
      <c r="GS19" s="578" t="s">
        <v>387</v>
      </c>
      <c r="GT19" s="579"/>
      <c r="GU19" s="579"/>
      <c r="GV19" s="579"/>
      <c r="GW19" s="579"/>
      <c r="GX19" s="579"/>
      <c r="GY19" s="579"/>
      <c r="GZ19" s="579"/>
      <c r="HA19" s="580"/>
      <c r="HB19" s="578" t="s">
        <v>388</v>
      </c>
      <c r="HC19" s="579"/>
      <c r="HD19" s="579"/>
      <c r="HE19" s="579"/>
      <c r="HF19" s="579"/>
      <c r="HG19" s="579"/>
      <c r="HH19" s="579"/>
      <c r="HI19" s="579"/>
      <c r="HJ19" s="580"/>
      <c r="HK19" s="578" t="s">
        <v>387</v>
      </c>
      <c r="HL19" s="579"/>
      <c r="HM19" s="579"/>
      <c r="HN19" s="579"/>
      <c r="HO19" s="579"/>
      <c r="HP19" s="579"/>
      <c r="HQ19" s="579"/>
      <c r="HR19" s="579"/>
      <c r="HS19" s="580"/>
      <c r="HT19" s="578" t="s">
        <v>388</v>
      </c>
      <c r="HU19" s="579"/>
      <c r="HV19" s="579"/>
      <c r="HW19" s="579"/>
      <c r="HX19" s="579"/>
      <c r="HY19" s="579"/>
      <c r="HZ19" s="579"/>
      <c r="IA19" s="579"/>
      <c r="IB19" s="580"/>
    </row>
    <row r="20" spans="1:236" s="210" customFormat="1" ht="10.5">
      <c r="A20" s="559">
        <v>1</v>
      </c>
      <c r="B20" s="560"/>
      <c r="C20" s="560"/>
      <c r="D20" s="561"/>
      <c r="E20" s="559">
        <v>2</v>
      </c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1"/>
      <c r="U20" s="559">
        <v>3</v>
      </c>
      <c r="V20" s="560"/>
      <c r="W20" s="560"/>
      <c r="X20" s="560"/>
      <c r="Y20" s="560"/>
      <c r="Z20" s="560"/>
      <c r="AA20" s="560"/>
      <c r="AB20" s="560"/>
      <c r="AC20" s="561"/>
      <c r="AD20" s="559">
        <v>4</v>
      </c>
      <c r="AE20" s="560"/>
      <c r="AF20" s="560"/>
      <c r="AG20" s="560"/>
      <c r="AH20" s="560"/>
      <c r="AI20" s="560"/>
      <c r="AJ20" s="560"/>
      <c r="AK20" s="560"/>
      <c r="AL20" s="561"/>
      <c r="AM20" s="559">
        <v>5</v>
      </c>
      <c r="AN20" s="560"/>
      <c r="AO20" s="560"/>
      <c r="AP20" s="560"/>
      <c r="AQ20" s="560"/>
      <c r="AR20" s="560"/>
      <c r="AS20" s="560"/>
      <c r="AT20" s="560"/>
      <c r="AU20" s="561"/>
      <c r="AV20" s="559">
        <v>6</v>
      </c>
      <c r="AW20" s="560"/>
      <c r="AX20" s="560"/>
      <c r="AY20" s="560"/>
      <c r="AZ20" s="560"/>
      <c r="BA20" s="560"/>
      <c r="BB20" s="560"/>
      <c r="BC20" s="560"/>
      <c r="BD20" s="561"/>
      <c r="BE20" s="559">
        <v>7</v>
      </c>
      <c r="BF20" s="560"/>
      <c r="BG20" s="560"/>
      <c r="BH20" s="560"/>
      <c r="BI20" s="560"/>
      <c r="BJ20" s="560"/>
      <c r="BK20" s="560"/>
      <c r="BL20" s="560"/>
      <c r="BM20" s="561"/>
      <c r="BN20" s="559">
        <v>8</v>
      </c>
      <c r="BO20" s="560"/>
      <c r="BP20" s="560"/>
      <c r="BQ20" s="560"/>
      <c r="BR20" s="560"/>
      <c r="BS20" s="560"/>
      <c r="BT20" s="560"/>
      <c r="BU20" s="560"/>
      <c r="BV20" s="561"/>
      <c r="BW20" s="559">
        <v>9</v>
      </c>
      <c r="BX20" s="560"/>
      <c r="BY20" s="560"/>
      <c r="BZ20" s="560"/>
      <c r="CA20" s="560"/>
      <c r="CB20" s="560"/>
      <c r="CC20" s="560"/>
      <c r="CD20" s="560"/>
      <c r="CE20" s="561"/>
      <c r="CF20" s="559">
        <v>10</v>
      </c>
      <c r="CG20" s="560"/>
      <c r="CH20" s="560"/>
      <c r="CI20" s="560"/>
      <c r="CJ20" s="560"/>
      <c r="CK20" s="560"/>
      <c r="CL20" s="560"/>
      <c r="CM20" s="560"/>
      <c r="CN20" s="561"/>
      <c r="CO20" s="559">
        <v>11</v>
      </c>
      <c r="CP20" s="560"/>
      <c r="CQ20" s="560"/>
      <c r="CR20" s="560"/>
      <c r="CS20" s="560"/>
      <c r="CT20" s="560"/>
      <c r="CU20" s="560"/>
      <c r="CV20" s="560"/>
      <c r="CW20" s="561"/>
      <c r="CX20" s="559">
        <v>12</v>
      </c>
      <c r="CY20" s="560"/>
      <c r="CZ20" s="560"/>
      <c r="DA20" s="560"/>
      <c r="DB20" s="560"/>
      <c r="DC20" s="560"/>
      <c r="DD20" s="560"/>
      <c r="DE20" s="560"/>
      <c r="DF20" s="561"/>
      <c r="DG20" s="559">
        <v>13</v>
      </c>
      <c r="DH20" s="560"/>
      <c r="DI20" s="560"/>
      <c r="DJ20" s="560"/>
      <c r="DK20" s="560"/>
      <c r="DL20" s="560"/>
      <c r="DM20" s="560"/>
      <c r="DN20" s="560"/>
      <c r="DO20" s="561"/>
      <c r="DP20" s="559">
        <v>14</v>
      </c>
      <c r="DQ20" s="560"/>
      <c r="DR20" s="560"/>
      <c r="DS20" s="560"/>
      <c r="DT20" s="560"/>
      <c r="DU20" s="560"/>
      <c r="DV20" s="560"/>
      <c r="DW20" s="560"/>
      <c r="DX20" s="561"/>
      <c r="DY20" s="544">
        <v>15</v>
      </c>
      <c r="DZ20" s="545"/>
      <c r="EA20" s="545"/>
      <c r="EB20" s="545"/>
      <c r="EC20" s="545"/>
      <c r="ED20" s="545"/>
      <c r="EE20" s="545"/>
      <c r="EF20" s="545"/>
      <c r="EG20" s="546"/>
      <c r="EH20" s="544">
        <v>16</v>
      </c>
      <c r="EI20" s="545"/>
      <c r="EJ20" s="545"/>
      <c r="EK20" s="545"/>
      <c r="EL20" s="545"/>
      <c r="EM20" s="545"/>
      <c r="EN20" s="545"/>
      <c r="EO20" s="545"/>
      <c r="EP20" s="546"/>
      <c r="EQ20" s="544">
        <v>17</v>
      </c>
      <c r="ER20" s="545"/>
      <c r="ES20" s="545"/>
      <c r="ET20" s="545"/>
      <c r="EU20" s="545"/>
      <c r="EV20" s="545"/>
      <c r="EW20" s="545"/>
      <c r="EX20" s="545"/>
      <c r="EY20" s="546"/>
      <c r="EZ20" s="544">
        <v>18</v>
      </c>
      <c r="FA20" s="545"/>
      <c r="FB20" s="545"/>
      <c r="FC20" s="545"/>
      <c r="FD20" s="545"/>
      <c r="FE20" s="545"/>
      <c r="FF20" s="545"/>
      <c r="FG20" s="545"/>
      <c r="FH20" s="546"/>
      <c r="FI20" s="559">
        <v>19</v>
      </c>
      <c r="FJ20" s="560"/>
      <c r="FK20" s="560"/>
      <c r="FL20" s="560"/>
      <c r="FM20" s="560"/>
      <c r="FN20" s="560"/>
      <c r="FO20" s="560"/>
      <c r="FP20" s="560"/>
      <c r="FQ20" s="561"/>
      <c r="FR20" s="559">
        <v>20</v>
      </c>
      <c r="FS20" s="560"/>
      <c r="FT20" s="560"/>
      <c r="FU20" s="560"/>
      <c r="FV20" s="560"/>
      <c r="FW20" s="560"/>
      <c r="FX20" s="560"/>
      <c r="FY20" s="560"/>
      <c r="FZ20" s="561"/>
      <c r="GA20" s="559">
        <v>21</v>
      </c>
      <c r="GB20" s="560"/>
      <c r="GC20" s="560"/>
      <c r="GD20" s="560"/>
      <c r="GE20" s="560"/>
      <c r="GF20" s="560"/>
      <c r="GG20" s="560"/>
      <c r="GH20" s="560"/>
      <c r="GI20" s="561"/>
      <c r="GJ20" s="559">
        <v>22</v>
      </c>
      <c r="GK20" s="560"/>
      <c r="GL20" s="560"/>
      <c r="GM20" s="560"/>
      <c r="GN20" s="560"/>
      <c r="GO20" s="560"/>
      <c r="GP20" s="560"/>
      <c r="GQ20" s="560"/>
      <c r="GR20" s="561"/>
      <c r="GS20" s="559">
        <v>23</v>
      </c>
      <c r="GT20" s="560"/>
      <c r="GU20" s="560"/>
      <c r="GV20" s="560"/>
      <c r="GW20" s="560"/>
      <c r="GX20" s="560"/>
      <c r="GY20" s="560"/>
      <c r="GZ20" s="560"/>
      <c r="HA20" s="561"/>
      <c r="HB20" s="559">
        <v>24</v>
      </c>
      <c r="HC20" s="560"/>
      <c r="HD20" s="560"/>
      <c r="HE20" s="560"/>
      <c r="HF20" s="560"/>
      <c r="HG20" s="560"/>
      <c r="HH20" s="560"/>
      <c r="HI20" s="560"/>
      <c r="HJ20" s="561"/>
      <c r="HK20" s="559">
        <v>25</v>
      </c>
      <c r="HL20" s="560"/>
      <c r="HM20" s="560"/>
      <c r="HN20" s="560"/>
      <c r="HO20" s="560"/>
      <c r="HP20" s="560"/>
      <c r="HQ20" s="560"/>
      <c r="HR20" s="560"/>
      <c r="HS20" s="561"/>
      <c r="HT20" s="559">
        <v>26</v>
      </c>
      <c r="HU20" s="560"/>
      <c r="HV20" s="560"/>
      <c r="HW20" s="560"/>
      <c r="HX20" s="560"/>
      <c r="HY20" s="560"/>
      <c r="HZ20" s="560"/>
      <c r="IA20" s="560"/>
      <c r="IB20" s="561"/>
    </row>
    <row r="21" spans="1:236" s="210" customFormat="1" ht="21.75" customHeight="1">
      <c r="A21" s="584">
        <v>1</v>
      </c>
      <c r="B21" s="585"/>
      <c r="C21" s="585"/>
      <c r="D21" s="586"/>
      <c r="E21" s="556" t="s">
        <v>32</v>
      </c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8"/>
      <c r="U21" s="547"/>
      <c r="V21" s="548"/>
      <c r="W21" s="548"/>
      <c r="X21" s="548"/>
      <c r="Y21" s="548"/>
      <c r="Z21" s="548"/>
      <c r="AA21" s="548"/>
      <c r="AB21" s="548"/>
      <c r="AC21" s="549"/>
      <c r="AD21" s="551">
        <f>SUM(BE21,CO21,DY21,FI21,GS21)</f>
        <v>39057</v>
      </c>
      <c r="AE21" s="545"/>
      <c r="AF21" s="545"/>
      <c r="AG21" s="545"/>
      <c r="AH21" s="545"/>
      <c r="AI21" s="545"/>
      <c r="AJ21" s="545"/>
      <c r="AK21" s="545"/>
      <c r="AL21" s="546"/>
      <c r="AM21" s="547">
        <v>18</v>
      </c>
      <c r="AN21" s="548"/>
      <c r="AO21" s="548"/>
      <c r="AP21" s="548"/>
      <c r="AQ21" s="548"/>
      <c r="AR21" s="548"/>
      <c r="AS21" s="548"/>
      <c r="AT21" s="548"/>
      <c r="AU21" s="549"/>
      <c r="AV21" s="544">
        <f>SUM(BW21,DG21,EQ21,GA21,HK21)</f>
        <v>8615</v>
      </c>
      <c r="AW21" s="545"/>
      <c r="AX21" s="545"/>
      <c r="AY21" s="545"/>
      <c r="AZ21" s="545"/>
      <c r="BA21" s="545"/>
      <c r="BB21" s="545"/>
      <c r="BC21" s="545"/>
      <c r="BD21" s="546"/>
      <c r="BE21" s="547"/>
      <c r="BF21" s="548"/>
      <c r="BG21" s="548"/>
      <c r="BH21" s="548"/>
      <c r="BI21" s="548"/>
      <c r="BJ21" s="548"/>
      <c r="BK21" s="548"/>
      <c r="BL21" s="548"/>
      <c r="BM21" s="549"/>
      <c r="BN21" s="547"/>
      <c r="BO21" s="548"/>
      <c r="BP21" s="548"/>
      <c r="BQ21" s="548"/>
      <c r="BR21" s="548"/>
      <c r="BS21" s="548"/>
      <c r="BT21" s="548"/>
      <c r="BU21" s="548"/>
      <c r="BV21" s="549"/>
      <c r="BW21" s="547"/>
      <c r="BX21" s="548"/>
      <c r="BY21" s="548"/>
      <c r="BZ21" s="548"/>
      <c r="CA21" s="548"/>
      <c r="CB21" s="548"/>
      <c r="CC21" s="548"/>
      <c r="CD21" s="548"/>
      <c r="CE21" s="549"/>
      <c r="CF21" s="547"/>
      <c r="CG21" s="548"/>
      <c r="CH21" s="548"/>
      <c r="CI21" s="548"/>
      <c r="CJ21" s="548"/>
      <c r="CK21" s="548"/>
      <c r="CL21" s="548"/>
      <c r="CM21" s="548"/>
      <c r="CN21" s="549"/>
      <c r="CO21" s="547"/>
      <c r="CP21" s="548"/>
      <c r="CQ21" s="548"/>
      <c r="CR21" s="548"/>
      <c r="CS21" s="548"/>
      <c r="CT21" s="548"/>
      <c r="CU21" s="548"/>
      <c r="CV21" s="548"/>
      <c r="CW21" s="549"/>
      <c r="CX21" s="547"/>
      <c r="CY21" s="548"/>
      <c r="CZ21" s="548"/>
      <c r="DA21" s="548"/>
      <c r="DB21" s="548"/>
      <c r="DC21" s="548"/>
      <c r="DD21" s="548"/>
      <c r="DE21" s="548"/>
      <c r="DF21" s="549"/>
      <c r="DG21" s="547"/>
      <c r="DH21" s="548"/>
      <c r="DI21" s="548"/>
      <c r="DJ21" s="548"/>
      <c r="DK21" s="548"/>
      <c r="DL21" s="548"/>
      <c r="DM21" s="548"/>
      <c r="DN21" s="548"/>
      <c r="DO21" s="549"/>
      <c r="DP21" s="547"/>
      <c r="DQ21" s="548"/>
      <c r="DR21" s="548"/>
      <c r="DS21" s="548"/>
      <c r="DT21" s="548"/>
      <c r="DU21" s="548"/>
      <c r="DV21" s="548"/>
      <c r="DW21" s="548"/>
      <c r="DX21" s="549"/>
      <c r="DY21" s="551">
        <f>SUM('о предоставлении услуг'!G33:J33)</f>
        <v>39057</v>
      </c>
      <c r="DZ21" s="552"/>
      <c r="EA21" s="552"/>
      <c r="EB21" s="552"/>
      <c r="EC21" s="552"/>
      <c r="ED21" s="552"/>
      <c r="EE21" s="552"/>
      <c r="EF21" s="552"/>
      <c r="EG21" s="553"/>
      <c r="EH21" s="551"/>
      <c r="EI21" s="552"/>
      <c r="EJ21" s="552"/>
      <c r="EK21" s="552"/>
      <c r="EL21" s="552"/>
      <c r="EM21" s="552"/>
      <c r="EN21" s="552"/>
      <c r="EO21" s="552"/>
      <c r="EP21" s="553"/>
      <c r="EQ21" s="551">
        <f>SUM('доп услуги'!D9)</f>
        <v>8615</v>
      </c>
      <c r="ER21" s="552"/>
      <c r="ES21" s="552"/>
      <c r="ET21" s="552"/>
      <c r="EU21" s="552"/>
      <c r="EV21" s="552"/>
      <c r="EW21" s="552"/>
      <c r="EX21" s="552"/>
      <c r="EY21" s="553"/>
      <c r="EZ21" s="551"/>
      <c r="FA21" s="552"/>
      <c r="FB21" s="552"/>
      <c r="FC21" s="552"/>
      <c r="FD21" s="552"/>
      <c r="FE21" s="552"/>
      <c r="FF21" s="552"/>
      <c r="FG21" s="552"/>
      <c r="FH21" s="553"/>
      <c r="FI21" s="547"/>
      <c r="FJ21" s="548"/>
      <c r="FK21" s="548"/>
      <c r="FL21" s="548"/>
      <c r="FM21" s="548"/>
      <c r="FN21" s="548"/>
      <c r="FO21" s="548"/>
      <c r="FP21" s="548"/>
      <c r="FQ21" s="549"/>
      <c r="FR21" s="547"/>
      <c r="FS21" s="548"/>
      <c r="FT21" s="548"/>
      <c r="FU21" s="548"/>
      <c r="FV21" s="548"/>
      <c r="FW21" s="548"/>
      <c r="FX21" s="548"/>
      <c r="FY21" s="548"/>
      <c r="FZ21" s="549"/>
      <c r="GA21" s="547"/>
      <c r="GB21" s="548"/>
      <c r="GC21" s="548"/>
      <c r="GD21" s="548"/>
      <c r="GE21" s="548"/>
      <c r="GF21" s="548"/>
      <c r="GG21" s="548"/>
      <c r="GH21" s="548"/>
      <c r="GI21" s="549"/>
      <c r="GJ21" s="547"/>
      <c r="GK21" s="548"/>
      <c r="GL21" s="548"/>
      <c r="GM21" s="548"/>
      <c r="GN21" s="548"/>
      <c r="GO21" s="548"/>
      <c r="GP21" s="548"/>
      <c r="GQ21" s="548"/>
      <c r="GR21" s="549"/>
      <c r="GS21" s="547"/>
      <c r="GT21" s="548"/>
      <c r="GU21" s="548"/>
      <c r="GV21" s="548"/>
      <c r="GW21" s="548"/>
      <c r="GX21" s="548"/>
      <c r="GY21" s="548"/>
      <c r="GZ21" s="548"/>
      <c r="HA21" s="549"/>
      <c r="HB21" s="547"/>
      <c r="HC21" s="548"/>
      <c r="HD21" s="548"/>
      <c r="HE21" s="548"/>
      <c r="HF21" s="548"/>
      <c r="HG21" s="548"/>
      <c r="HH21" s="548"/>
      <c r="HI21" s="548"/>
      <c r="HJ21" s="549"/>
      <c r="HK21" s="547"/>
      <c r="HL21" s="548"/>
      <c r="HM21" s="548"/>
      <c r="HN21" s="548"/>
      <c r="HO21" s="548"/>
      <c r="HP21" s="548"/>
      <c r="HQ21" s="548"/>
      <c r="HR21" s="548"/>
      <c r="HS21" s="549"/>
      <c r="HT21" s="547"/>
      <c r="HU21" s="548"/>
      <c r="HV21" s="548"/>
      <c r="HW21" s="548"/>
      <c r="HX21" s="548"/>
      <c r="HY21" s="548"/>
      <c r="HZ21" s="548"/>
      <c r="IA21" s="548"/>
      <c r="IB21" s="549"/>
    </row>
    <row r="22" spans="1:236" s="210" customFormat="1" ht="21.75" customHeight="1">
      <c r="A22" s="584">
        <v>2</v>
      </c>
      <c r="B22" s="585"/>
      <c r="C22" s="585"/>
      <c r="D22" s="586"/>
      <c r="E22" s="556" t="s">
        <v>309</v>
      </c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8"/>
      <c r="U22" s="547"/>
      <c r="V22" s="548"/>
      <c r="W22" s="548"/>
      <c r="X22" s="548"/>
      <c r="Y22" s="548"/>
      <c r="Z22" s="548"/>
      <c r="AA22" s="548"/>
      <c r="AB22" s="548"/>
      <c r="AC22" s="549"/>
      <c r="AD22" s="544">
        <f aca="true" t="shared" si="0" ref="AD22:AD28">SUM(BE22,CO22,DY22,FI22,GS22)</f>
        <v>2393</v>
      </c>
      <c r="AE22" s="545"/>
      <c r="AF22" s="545"/>
      <c r="AG22" s="545"/>
      <c r="AH22" s="545"/>
      <c r="AI22" s="545"/>
      <c r="AJ22" s="545"/>
      <c r="AK22" s="545"/>
      <c r="AL22" s="546"/>
      <c r="AM22" s="547">
        <v>6</v>
      </c>
      <c r="AN22" s="548"/>
      <c r="AO22" s="548"/>
      <c r="AP22" s="548"/>
      <c r="AQ22" s="548"/>
      <c r="AR22" s="548"/>
      <c r="AS22" s="548"/>
      <c r="AT22" s="548"/>
      <c r="AU22" s="549"/>
      <c r="AV22" s="544">
        <f aca="true" t="shared" si="1" ref="AV22:AV28">SUM(BW22,DG22,EQ22,GA22,HK22)</f>
        <v>0</v>
      </c>
      <c r="AW22" s="545"/>
      <c r="AX22" s="545"/>
      <c r="AY22" s="545"/>
      <c r="AZ22" s="545"/>
      <c r="BA22" s="545"/>
      <c r="BB22" s="545"/>
      <c r="BC22" s="545"/>
      <c r="BD22" s="546"/>
      <c r="BE22" s="547"/>
      <c r="BF22" s="548"/>
      <c r="BG22" s="548"/>
      <c r="BH22" s="548"/>
      <c r="BI22" s="548"/>
      <c r="BJ22" s="548"/>
      <c r="BK22" s="548"/>
      <c r="BL22" s="548"/>
      <c r="BM22" s="549"/>
      <c r="BN22" s="547"/>
      <c r="BO22" s="548"/>
      <c r="BP22" s="548"/>
      <c r="BQ22" s="548"/>
      <c r="BR22" s="548"/>
      <c r="BS22" s="548"/>
      <c r="BT22" s="548"/>
      <c r="BU22" s="548"/>
      <c r="BV22" s="549"/>
      <c r="BW22" s="547"/>
      <c r="BX22" s="548"/>
      <c r="BY22" s="548"/>
      <c r="BZ22" s="548"/>
      <c r="CA22" s="548"/>
      <c r="CB22" s="548"/>
      <c r="CC22" s="548"/>
      <c r="CD22" s="548"/>
      <c r="CE22" s="549"/>
      <c r="CF22" s="547"/>
      <c r="CG22" s="548"/>
      <c r="CH22" s="548"/>
      <c r="CI22" s="548"/>
      <c r="CJ22" s="548"/>
      <c r="CK22" s="548"/>
      <c r="CL22" s="548"/>
      <c r="CM22" s="548"/>
      <c r="CN22" s="549"/>
      <c r="CO22" s="547"/>
      <c r="CP22" s="548"/>
      <c r="CQ22" s="548"/>
      <c r="CR22" s="548"/>
      <c r="CS22" s="548"/>
      <c r="CT22" s="548"/>
      <c r="CU22" s="548"/>
      <c r="CV22" s="548"/>
      <c r="CW22" s="549"/>
      <c r="CX22" s="547"/>
      <c r="CY22" s="548"/>
      <c r="CZ22" s="548"/>
      <c r="DA22" s="548"/>
      <c r="DB22" s="548"/>
      <c r="DC22" s="548"/>
      <c r="DD22" s="548"/>
      <c r="DE22" s="548"/>
      <c r="DF22" s="549"/>
      <c r="DG22" s="547"/>
      <c r="DH22" s="548"/>
      <c r="DI22" s="548"/>
      <c r="DJ22" s="548"/>
      <c r="DK22" s="548"/>
      <c r="DL22" s="548"/>
      <c r="DM22" s="548"/>
      <c r="DN22" s="548"/>
      <c r="DO22" s="549"/>
      <c r="DP22" s="547"/>
      <c r="DQ22" s="548"/>
      <c r="DR22" s="548"/>
      <c r="DS22" s="548"/>
      <c r="DT22" s="548"/>
      <c r="DU22" s="548"/>
      <c r="DV22" s="548"/>
      <c r="DW22" s="548"/>
      <c r="DX22" s="549"/>
      <c r="DY22" s="551">
        <f>SUM('о предоставлении услуг'!G44:J44)</f>
        <v>2393</v>
      </c>
      <c r="DZ22" s="552"/>
      <c r="EA22" s="552"/>
      <c r="EB22" s="552"/>
      <c r="EC22" s="552"/>
      <c r="ED22" s="552"/>
      <c r="EE22" s="552"/>
      <c r="EF22" s="552"/>
      <c r="EG22" s="553"/>
      <c r="EH22" s="551"/>
      <c r="EI22" s="552"/>
      <c r="EJ22" s="552"/>
      <c r="EK22" s="552"/>
      <c r="EL22" s="552"/>
      <c r="EM22" s="552"/>
      <c r="EN22" s="552"/>
      <c r="EO22" s="552"/>
      <c r="EP22" s="553"/>
      <c r="EQ22" s="551">
        <f>SUM('доп услуги'!D10)</f>
        <v>0</v>
      </c>
      <c r="ER22" s="552"/>
      <c r="ES22" s="552"/>
      <c r="ET22" s="552"/>
      <c r="EU22" s="552"/>
      <c r="EV22" s="552"/>
      <c r="EW22" s="552"/>
      <c r="EX22" s="552"/>
      <c r="EY22" s="553"/>
      <c r="EZ22" s="551"/>
      <c r="FA22" s="552"/>
      <c r="FB22" s="552"/>
      <c r="FC22" s="552"/>
      <c r="FD22" s="552"/>
      <c r="FE22" s="552"/>
      <c r="FF22" s="552"/>
      <c r="FG22" s="552"/>
      <c r="FH22" s="553"/>
      <c r="FI22" s="547"/>
      <c r="FJ22" s="548"/>
      <c r="FK22" s="548"/>
      <c r="FL22" s="548"/>
      <c r="FM22" s="548"/>
      <c r="FN22" s="548"/>
      <c r="FO22" s="548"/>
      <c r="FP22" s="548"/>
      <c r="FQ22" s="549"/>
      <c r="FR22" s="547"/>
      <c r="FS22" s="548"/>
      <c r="FT22" s="548"/>
      <c r="FU22" s="548"/>
      <c r="FV22" s="548"/>
      <c r="FW22" s="548"/>
      <c r="FX22" s="548"/>
      <c r="FY22" s="548"/>
      <c r="FZ22" s="549"/>
      <c r="GA22" s="547"/>
      <c r="GB22" s="548"/>
      <c r="GC22" s="548"/>
      <c r="GD22" s="548"/>
      <c r="GE22" s="548"/>
      <c r="GF22" s="548"/>
      <c r="GG22" s="548"/>
      <c r="GH22" s="548"/>
      <c r="GI22" s="549"/>
      <c r="GJ22" s="547"/>
      <c r="GK22" s="548"/>
      <c r="GL22" s="548"/>
      <c r="GM22" s="548"/>
      <c r="GN22" s="548"/>
      <c r="GO22" s="548"/>
      <c r="GP22" s="548"/>
      <c r="GQ22" s="548"/>
      <c r="GR22" s="549"/>
      <c r="GS22" s="547"/>
      <c r="GT22" s="548"/>
      <c r="GU22" s="548"/>
      <c r="GV22" s="548"/>
      <c r="GW22" s="548"/>
      <c r="GX22" s="548"/>
      <c r="GY22" s="548"/>
      <c r="GZ22" s="548"/>
      <c r="HA22" s="549"/>
      <c r="HB22" s="547"/>
      <c r="HC22" s="548"/>
      <c r="HD22" s="548"/>
      <c r="HE22" s="548"/>
      <c r="HF22" s="548"/>
      <c r="HG22" s="548"/>
      <c r="HH22" s="548"/>
      <c r="HI22" s="548"/>
      <c r="HJ22" s="549"/>
      <c r="HK22" s="547"/>
      <c r="HL22" s="548"/>
      <c r="HM22" s="548"/>
      <c r="HN22" s="548"/>
      <c r="HO22" s="548"/>
      <c r="HP22" s="548"/>
      <c r="HQ22" s="548"/>
      <c r="HR22" s="548"/>
      <c r="HS22" s="549"/>
      <c r="HT22" s="547"/>
      <c r="HU22" s="548"/>
      <c r="HV22" s="548"/>
      <c r="HW22" s="548"/>
      <c r="HX22" s="548"/>
      <c r="HY22" s="548"/>
      <c r="HZ22" s="548"/>
      <c r="IA22" s="548"/>
      <c r="IB22" s="549"/>
    </row>
    <row r="23" spans="1:236" s="210" customFormat="1" ht="21.75" customHeight="1">
      <c r="A23" s="584">
        <v>3</v>
      </c>
      <c r="B23" s="585"/>
      <c r="C23" s="585"/>
      <c r="D23" s="586"/>
      <c r="E23" s="556" t="s">
        <v>310</v>
      </c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8"/>
      <c r="U23" s="547"/>
      <c r="V23" s="548"/>
      <c r="W23" s="548"/>
      <c r="X23" s="548"/>
      <c r="Y23" s="548"/>
      <c r="Z23" s="548"/>
      <c r="AA23" s="548"/>
      <c r="AB23" s="548"/>
      <c r="AC23" s="549"/>
      <c r="AD23" s="544">
        <f t="shared" si="0"/>
        <v>0</v>
      </c>
      <c r="AE23" s="545"/>
      <c r="AF23" s="545"/>
      <c r="AG23" s="545"/>
      <c r="AH23" s="545"/>
      <c r="AI23" s="545"/>
      <c r="AJ23" s="545"/>
      <c r="AK23" s="545"/>
      <c r="AL23" s="546"/>
      <c r="AM23" s="547"/>
      <c r="AN23" s="548"/>
      <c r="AO23" s="548"/>
      <c r="AP23" s="548"/>
      <c r="AQ23" s="548"/>
      <c r="AR23" s="548"/>
      <c r="AS23" s="548"/>
      <c r="AT23" s="548"/>
      <c r="AU23" s="549"/>
      <c r="AV23" s="544">
        <f t="shared" si="1"/>
        <v>0</v>
      </c>
      <c r="AW23" s="545"/>
      <c r="AX23" s="545"/>
      <c r="AY23" s="545"/>
      <c r="AZ23" s="545"/>
      <c r="BA23" s="545"/>
      <c r="BB23" s="545"/>
      <c r="BC23" s="545"/>
      <c r="BD23" s="546"/>
      <c r="BE23" s="547"/>
      <c r="BF23" s="548"/>
      <c r="BG23" s="548"/>
      <c r="BH23" s="548"/>
      <c r="BI23" s="548"/>
      <c r="BJ23" s="548"/>
      <c r="BK23" s="548"/>
      <c r="BL23" s="548"/>
      <c r="BM23" s="549"/>
      <c r="BN23" s="547"/>
      <c r="BO23" s="548"/>
      <c r="BP23" s="548"/>
      <c r="BQ23" s="548"/>
      <c r="BR23" s="548"/>
      <c r="BS23" s="548"/>
      <c r="BT23" s="548"/>
      <c r="BU23" s="548"/>
      <c r="BV23" s="549"/>
      <c r="BW23" s="547"/>
      <c r="BX23" s="548"/>
      <c r="BY23" s="548"/>
      <c r="BZ23" s="548"/>
      <c r="CA23" s="548"/>
      <c r="CB23" s="548"/>
      <c r="CC23" s="548"/>
      <c r="CD23" s="548"/>
      <c r="CE23" s="549"/>
      <c r="CF23" s="547"/>
      <c r="CG23" s="548"/>
      <c r="CH23" s="548"/>
      <c r="CI23" s="548"/>
      <c r="CJ23" s="548"/>
      <c r="CK23" s="548"/>
      <c r="CL23" s="548"/>
      <c r="CM23" s="548"/>
      <c r="CN23" s="549"/>
      <c r="CO23" s="547"/>
      <c r="CP23" s="548"/>
      <c r="CQ23" s="548"/>
      <c r="CR23" s="548"/>
      <c r="CS23" s="548"/>
      <c r="CT23" s="548"/>
      <c r="CU23" s="548"/>
      <c r="CV23" s="548"/>
      <c r="CW23" s="549"/>
      <c r="CX23" s="547"/>
      <c r="CY23" s="548"/>
      <c r="CZ23" s="548"/>
      <c r="DA23" s="548"/>
      <c r="DB23" s="548"/>
      <c r="DC23" s="548"/>
      <c r="DD23" s="548"/>
      <c r="DE23" s="548"/>
      <c r="DF23" s="549"/>
      <c r="DG23" s="547"/>
      <c r="DH23" s="548"/>
      <c r="DI23" s="548"/>
      <c r="DJ23" s="548"/>
      <c r="DK23" s="548"/>
      <c r="DL23" s="548"/>
      <c r="DM23" s="548"/>
      <c r="DN23" s="548"/>
      <c r="DO23" s="549"/>
      <c r="DP23" s="547"/>
      <c r="DQ23" s="548"/>
      <c r="DR23" s="548"/>
      <c r="DS23" s="548"/>
      <c r="DT23" s="548"/>
      <c r="DU23" s="548"/>
      <c r="DV23" s="548"/>
      <c r="DW23" s="548"/>
      <c r="DX23" s="549"/>
      <c r="DY23" s="551">
        <f>SUM('о предоставлении услуг'!G54:J54)</f>
        <v>0</v>
      </c>
      <c r="DZ23" s="552"/>
      <c r="EA23" s="552"/>
      <c r="EB23" s="552"/>
      <c r="EC23" s="552"/>
      <c r="ED23" s="552"/>
      <c r="EE23" s="552"/>
      <c r="EF23" s="552"/>
      <c r="EG23" s="553"/>
      <c r="EH23" s="551"/>
      <c r="EI23" s="552"/>
      <c r="EJ23" s="552"/>
      <c r="EK23" s="552"/>
      <c r="EL23" s="552"/>
      <c r="EM23" s="552"/>
      <c r="EN23" s="552"/>
      <c r="EO23" s="552"/>
      <c r="EP23" s="553"/>
      <c r="EQ23" s="551">
        <f>SUM('доп услуги'!D11)</f>
        <v>0</v>
      </c>
      <c r="ER23" s="552"/>
      <c r="ES23" s="552"/>
      <c r="ET23" s="552"/>
      <c r="EU23" s="552"/>
      <c r="EV23" s="552"/>
      <c r="EW23" s="552"/>
      <c r="EX23" s="552"/>
      <c r="EY23" s="553"/>
      <c r="EZ23" s="551"/>
      <c r="FA23" s="552"/>
      <c r="FB23" s="552"/>
      <c r="FC23" s="552"/>
      <c r="FD23" s="552"/>
      <c r="FE23" s="552"/>
      <c r="FF23" s="552"/>
      <c r="FG23" s="552"/>
      <c r="FH23" s="553"/>
      <c r="FI23" s="547"/>
      <c r="FJ23" s="548"/>
      <c r="FK23" s="548"/>
      <c r="FL23" s="548"/>
      <c r="FM23" s="548"/>
      <c r="FN23" s="548"/>
      <c r="FO23" s="548"/>
      <c r="FP23" s="548"/>
      <c r="FQ23" s="549"/>
      <c r="FR23" s="547"/>
      <c r="FS23" s="548"/>
      <c r="FT23" s="548"/>
      <c r="FU23" s="548"/>
      <c r="FV23" s="548"/>
      <c r="FW23" s="548"/>
      <c r="FX23" s="548"/>
      <c r="FY23" s="548"/>
      <c r="FZ23" s="549"/>
      <c r="GA23" s="547"/>
      <c r="GB23" s="548"/>
      <c r="GC23" s="548"/>
      <c r="GD23" s="548"/>
      <c r="GE23" s="548"/>
      <c r="GF23" s="548"/>
      <c r="GG23" s="548"/>
      <c r="GH23" s="548"/>
      <c r="GI23" s="549"/>
      <c r="GJ23" s="547"/>
      <c r="GK23" s="548"/>
      <c r="GL23" s="548"/>
      <c r="GM23" s="548"/>
      <c r="GN23" s="548"/>
      <c r="GO23" s="548"/>
      <c r="GP23" s="548"/>
      <c r="GQ23" s="548"/>
      <c r="GR23" s="549"/>
      <c r="GS23" s="547"/>
      <c r="GT23" s="548"/>
      <c r="GU23" s="548"/>
      <c r="GV23" s="548"/>
      <c r="GW23" s="548"/>
      <c r="GX23" s="548"/>
      <c r="GY23" s="548"/>
      <c r="GZ23" s="548"/>
      <c r="HA23" s="549"/>
      <c r="HB23" s="547"/>
      <c r="HC23" s="548"/>
      <c r="HD23" s="548"/>
      <c r="HE23" s="548"/>
      <c r="HF23" s="548"/>
      <c r="HG23" s="548"/>
      <c r="HH23" s="548"/>
      <c r="HI23" s="548"/>
      <c r="HJ23" s="549"/>
      <c r="HK23" s="547"/>
      <c r="HL23" s="548"/>
      <c r="HM23" s="548"/>
      <c r="HN23" s="548"/>
      <c r="HO23" s="548"/>
      <c r="HP23" s="548"/>
      <c r="HQ23" s="548"/>
      <c r="HR23" s="548"/>
      <c r="HS23" s="549"/>
      <c r="HT23" s="547"/>
      <c r="HU23" s="548"/>
      <c r="HV23" s="548"/>
      <c r="HW23" s="548"/>
      <c r="HX23" s="548"/>
      <c r="HY23" s="548"/>
      <c r="HZ23" s="548"/>
      <c r="IA23" s="548"/>
      <c r="IB23" s="549"/>
    </row>
    <row r="24" spans="1:236" s="210" customFormat="1" ht="21.75" customHeight="1">
      <c r="A24" s="584" t="s">
        <v>33</v>
      </c>
      <c r="B24" s="585"/>
      <c r="C24" s="585"/>
      <c r="D24" s="586"/>
      <c r="E24" s="556" t="s">
        <v>311</v>
      </c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8"/>
      <c r="U24" s="547"/>
      <c r="V24" s="548"/>
      <c r="W24" s="548"/>
      <c r="X24" s="548"/>
      <c r="Y24" s="548"/>
      <c r="Z24" s="548"/>
      <c r="AA24" s="548"/>
      <c r="AB24" s="548"/>
      <c r="AC24" s="549"/>
      <c r="AD24" s="544">
        <f t="shared" si="0"/>
        <v>0</v>
      </c>
      <c r="AE24" s="545"/>
      <c r="AF24" s="545"/>
      <c r="AG24" s="545"/>
      <c r="AH24" s="545"/>
      <c r="AI24" s="545"/>
      <c r="AJ24" s="545"/>
      <c r="AK24" s="545"/>
      <c r="AL24" s="546"/>
      <c r="AM24" s="547"/>
      <c r="AN24" s="548"/>
      <c r="AO24" s="548"/>
      <c r="AP24" s="548"/>
      <c r="AQ24" s="548"/>
      <c r="AR24" s="548"/>
      <c r="AS24" s="548"/>
      <c r="AT24" s="548"/>
      <c r="AU24" s="549"/>
      <c r="AV24" s="544">
        <f t="shared" si="1"/>
        <v>0</v>
      </c>
      <c r="AW24" s="545"/>
      <c r="AX24" s="545"/>
      <c r="AY24" s="545"/>
      <c r="AZ24" s="545"/>
      <c r="BA24" s="545"/>
      <c r="BB24" s="545"/>
      <c r="BC24" s="545"/>
      <c r="BD24" s="546"/>
      <c r="BE24" s="547"/>
      <c r="BF24" s="548"/>
      <c r="BG24" s="548"/>
      <c r="BH24" s="548"/>
      <c r="BI24" s="548"/>
      <c r="BJ24" s="548"/>
      <c r="BK24" s="548"/>
      <c r="BL24" s="548"/>
      <c r="BM24" s="549"/>
      <c r="BN24" s="547"/>
      <c r="BO24" s="548"/>
      <c r="BP24" s="548"/>
      <c r="BQ24" s="548"/>
      <c r="BR24" s="548"/>
      <c r="BS24" s="548"/>
      <c r="BT24" s="548"/>
      <c r="BU24" s="548"/>
      <c r="BV24" s="549"/>
      <c r="BW24" s="547"/>
      <c r="BX24" s="548"/>
      <c r="BY24" s="548"/>
      <c r="BZ24" s="548"/>
      <c r="CA24" s="548"/>
      <c r="CB24" s="548"/>
      <c r="CC24" s="548"/>
      <c r="CD24" s="548"/>
      <c r="CE24" s="549"/>
      <c r="CF24" s="547"/>
      <c r="CG24" s="548"/>
      <c r="CH24" s="548"/>
      <c r="CI24" s="548"/>
      <c r="CJ24" s="548"/>
      <c r="CK24" s="548"/>
      <c r="CL24" s="548"/>
      <c r="CM24" s="548"/>
      <c r="CN24" s="549"/>
      <c r="CO24" s="547"/>
      <c r="CP24" s="548"/>
      <c r="CQ24" s="548"/>
      <c r="CR24" s="548"/>
      <c r="CS24" s="548"/>
      <c r="CT24" s="548"/>
      <c r="CU24" s="548"/>
      <c r="CV24" s="548"/>
      <c r="CW24" s="549"/>
      <c r="CX24" s="547"/>
      <c r="CY24" s="548"/>
      <c r="CZ24" s="548"/>
      <c r="DA24" s="548"/>
      <c r="DB24" s="548"/>
      <c r="DC24" s="548"/>
      <c r="DD24" s="548"/>
      <c r="DE24" s="548"/>
      <c r="DF24" s="549"/>
      <c r="DG24" s="547"/>
      <c r="DH24" s="548"/>
      <c r="DI24" s="548"/>
      <c r="DJ24" s="548"/>
      <c r="DK24" s="548"/>
      <c r="DL24" s="548"/>
      <c r="DM24" s="548"/>
      <c r="DN24" s="548"/>
      <c r="DO24" s="549"/>
      <c r="DP24" s="547"/>
      <c r="DQ24" s="548"/>
      <c r="DR24" s="548"/>
      <c r="DS24" s="548"/>
      <c r="DT24" s="548"/>
      <c r="DU24" s="548"/>
      <c r="DV24" s="548"/>
      <c r="DW24" s="548"/>
      <c r="DX24" s="549"/>
      <c r="DY24" s="551">
        <f>SUM('о предоставлении услуг'!G50:J50)</f>
        <v>0</v>
      </c>
      <c r="DZ24" s="552"/>
      <c r="EA24" s="552"/>
      <c r="EB24" s="552"/>
      <c r="EC24" s="552"/>
      <c r="ED24" s="552"/>
      <c r="EE24" s="552"/>
      <c r="EF24" s="552"/>
      <c r="EG24" s="553"/>
      <c r="EH24" s="551"/>
      <c r="EI24" s="552"/>
      <c r="EJ24" s="552"/>
      <c r="EK24" s="552"/>
      <c r="EL24" s="552"/>
      <c r="EM24" s="552"/>
      <c r="EN24" s="552"/>
      <c r="EO24" s="552"/>
      <c r="EP24" s="553"/>
      <c r="EQ24" s="551">
        <f>SUM('доп услуги'!D12)</f>
        <v>0</v>
      </c>
      <c r="ER24" s="552"/>
      <c r="ES24" s="552"/>
      <c r="ET24" s="552"/>
      <c r="EU24" s="552"/>
      <c r="EV24" s="552"/>
      <c r="EW24" s="552"/>
      <c r="EX24" s="552"/>
      <c r="EY24" s="553"/>
      <c r="EZ24" s="551"/>
      <c r="FA24" s="552"/>
      <c r="FB24" s="552"/>
      <c r="FC24" s="552"/>
      <c r="FD24" s="552"/>
      <c r="FE24" s="552"/>
      <c r="FF24" s="552"/>
      <c r="FG24" s="552"/>
      <c r="FH24" s="553"/>
      <c r="FI24" s="547"/>
      <c r="FJ24" s="548"/>
      <c r="FK24" s="548"/>
      <c r="FL24" s="548"/>
      <c r="FM24" s="548"/>
      <c r="FN24" s="548"/>
      <c r="FO24" s="548"/>
      <c r="FP24" s="548"/>
      <c r="FQ24" s="549"/>
      <c r="FR24" s="547"/>
      <c r="FS24" s="548"/>
      <c r="FT24" s="548"/>
      <c r="FU24" s="548"/>
      <c r="FV24" s="548"/>
      <c r="FW24" s="548"/>
      <c r="FX24" s="548"/>
      <c r="FY24" s="548"/>
      <c r="FZ24" s="549"/>
      <c r="GA24" s="547"/>
      <c r="GB24" s="548"/>
      <c r="GC24" s="548"/>
      <c r="GD24" s="548"/>
      <c r="GE24" s="548"/>
      <c r="GF24" s="548"/>
      <c r="GG24" s="548"/>
      <c r="GH24" s="548"/>
      <c r="GI24" s="549"/>
      <c r="GJ24" s="547"/>
      <c r="GK24" s="548"/>
      <c r="GL24" s="548"/>
      <c r="GM24" s="548"/>
      <c r="GN24" s="548"/>
      <c r="GO24" s="548"/>
      <c r="GP24" s="548"/>
      <c r="GQ24" s="548"/>
      <c r="GR24" s="549"/>
      <c r="GS24" s="547"/>
      <c r="GT24" s="548"/>
      <c r="GU24" s="548"/>
      <c r="GV24" s="548"/>
      <c r="GW24" s="548"/>
      <c r="GX24" s="548"/>
      <c r="GY24" s="548"/>
      <c r="GZ24" s="548"/>
      <c r="HA24" s="549"/>
      <c r="HB24" s="547"/>
      <c r="HC24" s="548"/>
      <c r="HD24" s="548"/>
      <c r="HE24" s="548"/>
      <c r="HF24" s="548"/>
      <c r="HG24" s="548"/>
      <c r="HH24" s="548"/>
      <c r="HI24" s="548"/>
      <c r="HJ24" s="549"/>
      <c r="HK24" s="547"/>
      <c r="HL24" s="548"/>
      <c r="HM24" s="548"/>
      <c r="HN24" s="548"/>
      <c r="HO24" s="548"/>
      <c r="HP24" s="548"/>
      <c r="HQ24" s="548"/>
      <c r="HR24" s="548"/>
      <c r="HS24" s="549"/>
      <c r="HT24" s="547"/>
      <c r="HU24" s="548"/>
      <c r="HV24" s="548"/>
      <c r="HW24" s="548"/>
      <c r="HX24" s="548"/>
      <c r="HY24" s="548"/>
      <c r="HZ24" s="548"/>
      <c r="IA24" s="548"/>
      <c r="IB24" s="549"/>
    </row>
    <row r="25" spans="1:236" s="210" customFormat="1" ht="21.75" customHeight="1">
      <c r="A25" s="584">
        <v>5</v>
      </c>
      <c r="B25" s="585"/>
      <c r="C25" s="585"/>
      <c r="D25" s="586"/>
      <c r="E25" s="556" t="s">
        <v>34</v>
      </c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8"/>
      <c r="U25" s="547"/>
      <c r="V25" s="548"/>
      <c r="W25" s="548"/>
      <c r="X25" s="548"/>
      <c r="Y25" s="548"/>
      <c r="Z25" s="548"/>
      <c r="AA25" s="548"/>
      <c r="AB25" s="548"/>
      <c r="AC25" s="549"/>
      <c r="AD25" s="544">
        <f t="shared" si="0"/>
        <v>0</v>
      </c>
      <c r="AE25" s="545"/>
      <c r="AF25" s="545"/>
      <c r="AG25" s="545"/>
      <c r="AH25" s="545"/>
      <c r="AI25" s="545"/>
      <c r="AJ25" s="545"/>
      <c r="AK25" s="545"/>
      <c r="AL25" s="546"/>
      <c r="AM25" s="547"/>
      <c r="AN25" s="548"/>
      <c r="AO25" s="548"/>
      <c r="AP25" s="548"/>
      <c r="AQ25" s="548"/>
      <c r="AR25" s="548"/>
      <c r="AS25" s="548"/>
      <c r="AT25" s="548"/>
      <c r="AU25" s="549"/>
      <c r="AV25" s="544">
        <f t="shared" si="1"/>
        <v>0</v>
      </c>
      <c r="AW25" s="545"/>
      <c r="AX25" s="545"/>
      <c r="AY25" s="545"/>
      <c r="AZ25" s="545"/>
      <c r="BA25" s="545"/>
      <c r="BB25" s="545"/>
      <c r="BC25" s="545"/>
      <c r="BD25" s="546"/>
      <c r="BE25" s="547"/>
      <c r="BF25" s="548"/>
      <c r="BG25" s="548"/>
      <c r="BH25" s="548"/>
      <c r="BI25" s="548"/>
      <c r="BJ25" s="548"/>
      <c r="BK25" s="548"/>
      <c r="BL25" s="548"/>
      <c r="BM25" s="549"/>
      <c r="BN25" s="547"/>
      <c r="BO25" s="548"/>
      <c r="BP25" s="548"/>
      <c r="BQ25" s="548"/>
      <c r="BR25" s="548"/>
      <c r="BS25" s="548"/>
      <c r="BT25" s="548"/>
      <c r="BU25" s="548"/>
      <c r="BV25" s="549"/>
      <c r="BW25" s="547"/>
      <c r="BX25" s="548"/>
      <c r="BY25" s="548"/>
      <c r="BZ25" s="548"/>
      <c r="CA25" s="548"/>
      <c r="CB25" s="548"/>
      <c r="CC25" s="548"/>
      <c r="CD25" s="548"/>
      <c r="CE25" s="549"/>
      <c r="CF25" s="547"/>
      <c r="CG25" s="548"/>
      <c r="CH25" s="548"/>
      <c r="CI25" s="548"/>
      <c r="CJ25" s="548"/>
      <c r="CK25" s="548"/>
      <c r="CL25" s="548"/>
      <c r="CM25" s="548"/>
      <c r="CN25" s="549"/>
      <c r="CO25" s="547"/>
      <c r="CP25" s="548"/>
      <c r="CQ25" s="548"/>
      <c r="CR25" s="548"/>
      <c r="CS25" s="548"/>
      <c r="CT25" s="548"/>
      <c r="CU25" s="548"/>
      <c r="CV25" s="548"/>
      <c r="CW25" s="549"/>
      <c r="CX25" s="547"/>
      <c r="CY25" s="548"/>
      <c r="CZ25" s="548"/>
      <c r="DA25" s="548"/>
      <c r="DB25" s="548"/>
      <c r="DC25" s="548"/>
      <c r="DD25" s="548"/>
      <c r="DE25" s="548"/>
      <c r="DF25" s="549"/>
      <c r="DG25" s="547"/>
      <c r="DH25" s="548"/>
      <c r="DI25" s="548"/>
      <c r="DJ25" s="548"/>
      <c r="DK25" s="548"/>
      <c r="DL25" s="548"/>
      <c r="DM25" s="548"/>
      <c r="DN25" s="548"/>
      <c r="DO25" s="549"/>
      <c r="DP25" s="547"/>
      <c r="DQ25" s="548"/>
      <c r="DR25" s="548"/>
      <c r="DS25" s="548"/>
      <c r="DT25" s="548"/>
      <c r="DU25" s="548"/>
      <c r="DV25" s="548"/>
      <c r="DW25" s="548"/>
      <c r="DX25" s="549"/>
      <c r="DY25" s="551">
        <f>SUM('о предоставлении услуг'!G59:J59)</f>
        <v>0</v>
      </c>
      <c r="DZ25" s="552"/>
      <c r="EA25" s="552"/>
      <c r="EB25" s="552"/>
      <c r="EC25" s="552"/>
      <c r="ED25" s="552"/>
      <c r="EE25" s="552"/>
      <c r="EF25" s="552"/>
      <c r="EG25" s="553"/>
      <c r="EH25" s="551"/>
      <c r="EI25" s="552"/>
      <c r="EJ25" s="552"/>
      <c r="EK25" s="552"/>
      <c r="EL25" s="552"/>
      <c r="EM25" s="552"/>
      <c r="EN25" s="552"/>
      <c r="EO25" s="552"/>
      <c r="EP25" s="553"/>
      <c r="EQ25" s="551">
        <f>SUM('доп услуги'!D13)</f>
        <v>0</v>
      </c>
      <c r="ER25" s="552"/>
      <c r="ES25" s="552"/>
      <c r="ET25" s="552"/>
      <c r="EU25" s="552"/>
      <c r="EV25" s="552"/>
      <c r="EW25" s="552"/>
      <c r="EX25" s="552"/>
      <c r="EY25" s="553"/>
      <c r="EZ25" s="551"/>
      <c r="FA25" s="552"/>
      <c r="FB25" s="552"/>
      <c r="FC25" s="552"/>
      <c r="FD25" s="552"/>
      <c r="FE25" s="552"/>
      <c r="FF25" s="552"/>
      <c r="FG25" s="552"/>
      <c r="FH25" s="553"/>
      <c r="FI25" s="547"/>
      <c r="FJ25" s="548"/>
      <c r="FK25" s="548"/>
      <c r="FL25" s="548"/>
      <c r="FM25" s="548"/>
      <c r="FN25" s="548"/>
      <c r="FO25" s="548"/>
      <c r="FP25" s="548"/>
      <c r="FQ25" s="549"/>
      <c r="FR25" s="547"/>
      <c r="FS25" s="548"/>
      <c r="FT25" s="548"/>
      <c r="FU25" s="548"/>
      <c r="FV25" s="548"/>
      <c r="FW25" s="548"/>
      <c r="FX25" s="548"/>
      <c r="FY25" s="548"/>
      <c r="FZ25" s="549"/>
      <c r="GA25" s="547"/>
      <c r="GB25" s="548"/>
      <c r="GC25" s="548"/>
      <c r="GD25" s="548"/>
      <c r="GE25" s="548"/>
      <c r="GF25" s="548"/>
      <c r="GG25" s="548"/>
      <c r="GH25" s="548"/>
      <c r="GI25" s="549"/>
      <c r="GJ25" s="547"/>
      <c r="GK25" s="548"/>
      <c r="GL25" s="548"/>
      <c r="GM25" s="548"/>
      <c r="GN25" s="548"/>
      <c r="GO25" s="548"/>
      <c r="GP25" s="548"/>
      <c r="GQ25" s="548"/>
      <c r="GR25" s="549"/>
      <c r="GS25" s="547"/>
      <c r="GT25" s="548"/>
      <c r="GU25" s="548"/>
      <c r="GV25" s="548"/>
      <c r="GW25" s="548"/>
      <c r="GX25" s="548"/>
      <c r="GY25" s="548"/>
      <c r="GZ25" s="548"/>
      <c r="HA25" s="549"/>
      <c r="HB25" s="547"/>
      <c r="HC25" s="548"/>
      <c r="HD25" s="548"/>
      <c r="HE25" s="548"/>
      <c r="HF25" s="548"/>
      <c r="HG25" s="548"/>
      <c r="HH25" s="548"/>
      <c r="HI25" s="548"/>
      <c r="HJ25" s="549"/>
      <c r="HK25" s="547"/>
      <c r="HL25" s="548"/>
      <c r="HM25" s="548"/>
      <c r="HN25" s="548"/>
      <c r="HO25" s="548"/>
      <c r="HP25" s="548"/>
      <c r="HQ25" s="548"/>
      <c r="HR25" s="548"/>
      <c r="HS25" s="549"/>
      <c r="HT25" s="547"/>
      <c r="HU25" s="548"/>
      <c r="HV25" s="548"/>
      <c r="HW25" s="548"/>
      <c r="HX25" s="548"/>
      <c r="HY25" s="548"/>
      <c r="HZ25" s="548"/>
      <c r="IA25" s="548"/>
      <c r="IB25" s="549"/>
    </row>
    <row r="26" spans="1:236" s="210" customFormat="1" ht="21.75" customHeight="1">
      <c r="A26" s="584">
        <v>6</v>
      </c>
      <c r="B26" s="585"/>
      <c r="C26" s="585"/>
      <c r="D26" s="586"/>
      <c r="E26" s="556" t="s">
        <v>35</v>
      </c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8"/>
      <c r="U26" s="547"/>
      <c r="V26" s="548"/>
      <c r="W26" s="548"/>
      <c r="X26" s="548"/>
      <c r="Y26" s="548"/>
      <c r="Z26" s="548"/>
      <c r="AA26" s="548"/>
      <c r="AB26" s="548"/>
      <c r="AC26" s="549"/>
      <c r="AD26" s="544">
        <f t="shared" si="0"/>
        <v>4</v>
      </c>
      <c r="AE26" s="545"/>
      <c r="AF26" s="545"/>
      <c r="AG26" s="545"/>
      <c r="AH26" s="545"/>
      <c r="AI26" s="545"/>
      <c r="AJ26" s="545"/>
      <c r="AK26" s="545"/>
      <c r="AL26" s="546"/>
      <c r="AM26" s="547"/>
      <c r="AN26" s="548"/>
      <c r="AO26" s="548"/>
      <c r="AP26" s="548"/>
      <c r="AQ26" s="548"/>
      <c r="AR26" s="548"/>
      <c r="AS26" s="548"/>
      <c r="AT26" s="548"/>
      <c r="AU26" s="549"/>
      <c r="AV26" s="544">
        <f t="shared" si="1"/>
        <v>0</v>
      </c>
      <c r="AW26" s="545"/>
      <c r="AX26" s="545"/>
      <c r="AY26" s="545"/>
      <c r="AZ26" s="545"/>
      <c r="BA26" s="545"/>
      <c r="BB26" s="545"/>
      <c r="BC26" s="545"/>
      <c r="BD26" s="546"/>
      <c r="BE26" s="547"/>
      <c r="BF26" s="548"/>
      <c r="BG26" s="548"/>
      <c r="BH26" s="548"/>
      <c r="BI26" s="548"/>
      <c r="BJ26" s="548"/>
      <c r="BK26" s="548"/>
      <c r="BL26" s="548"/>
      <c r="BM26" s="549"/>
      <c r="BN26" s="547"/>
      <c r="BO26" s="548"/>
      <c r="BP26" s="548"/>
      <c r="BQ26" s="548"/>
      <c r="BR26" s="548"/>
      <c r="BS26" s="548"/>
      <c r="BT26" s="548"/>
      <c r="BU26" s="548"/>
      <c r="BV26" s="549"/>
      <c r="BW26" s="547"/>
      <c r="BX26" s="548"/>
      <c r="BY26" s="548"/>
      <c r="BZ26" s="548"/>
      <c r="CA26" s="548"/>
      <c r="CB26" s="548"/>
      <c r="CC26" s="548"/>
      <c r="CD26" s="548"/>
      <c r="CE26" s="549"/>
      <c r="CF26" s="547"/>
      <c r="CG26" s="548"/>
      <c r="CH26" s="548"/>
      <c r="CI26" s="548"/>
      <c r="CJ26" s="548"/>
      <c r="CK26" s="548"/>
      <c r="CL26" s="548"/>
      <c r="CM26" s="548"/>
      <c r="CN26" s="549"/>
      <c r="CO26" s="547"/>
      <c r="CP26" s="548"/>
      <c r="CQ26" s="548"/>
      <c r="CR26" s="548"/>
      <c r="CS26" s="548"/>
      <c r="CT26" s="548"/>
      <c r="CU26" s="548"/>
      <c r="CV26" s="548"/>
      <c r="CW26" s="549"/>
      <c r="CX26" s="547"/>
      <c r="CY26" s="548"/>
      <c r="CZ26" s="548"/>
      <c r="DA26" s="548"/>
      <c r="DB26" s="548"/>
      <c r="DC26" s="548"/>
      <c r="DD26" s="548"/>
      <c r="DE26" s="548"/>
      <c r="DF26" s="549"/>
      <c r="DG26" s="547"/>
      <c r="DH26" s="548"/>
      <c r="DI26" s="548"/>
      <c r="DJ26" s="548"/>
      <c r="DK26" s="548"/>
      <c r="DL26" s="548"/>
      <c r="DM26" s="548"/>
      <c r="DN26" s="548"/>
      <c r="DO26" s="549"/>
      <c r="DP26" s="547"/>
      <c r="DQ26" s="548"/>
      <c r="DR26" s="548"/>
      <c r="DS26" s="548"/>
      <c r="DT26" s="548"/>
      <c r="DU26" s="548"/>
      <c r="DV26" s="548"/>
      <c r="DW26" s="548"/>
      <c r="DX26" s="549"/>
      <c r="DY26" s="551">
        <f>SUM('о предоставлении услуг'!G65:J65)</f>
        <v>4</v>
      </c>
      <c r="DZ26" s="552"/>
      <c r="EA26" s="552"/>
      <c r="EB26" s="552"/>
      <c r="EC26" s="552"/>
      <c r="ED26" s="552"/>
      <c r="EE26" s="552"/>
      <c r="EF26" s="552"/>
      <c r="EG26" s="553"/>
      <c r="EH26" s="551"/>
      <c r="EI26" s="552"/>
      <c r="EJ26" s="552"/>
      <c r="EK26" s="552"/>
      <c r="EL26" s="552"/>
      <c r="EM26" s="552"/>
      <c r="EN26" s="552"/>
      <c r="EO26" s="552"/>
      <c r="EP26" s="553"/>
      <c r="EQ26" s="551">
        <f>SUM('доп услуги'!D14)</f>
        <v>0</v>
      </c>
      <c r="ER26" s="552"/>
      <c r="ES26" s="552"/>
      <c r="ET26" s="552"/>
      <c r="EU26" s="552"/>
      <c r="EV26" s="552"/>
      <c r="EW26" s="552"/>
      <c r="EX26" s="552"/>
      <c r="EY26" s="553"/>
      <c r="EZ26" s="551"/>
      <c r="FA26" s="552"/>
      <c r="FB26" s="552"/>
      <c r="FC26" s="552"/>
      <c r="FD26" s="552"/>
      <c r="FE26" s="552"/>
      <c r="FF26" s="552"/>
      <c r="FG26" s="552"/>
      <c r="FH26" s="553"/>
      <c r="FI26" s="547"/>
      <c r="FJ26" s="548"/>
      <c r="FK26" s="548"/>
      <c r="FL26" s="548"/>
      <c r="FM26" s="548"/>
      <c r="FN26" s="548"/>
      <c r="FO26" s="548"/>
      <c r="FP26" s="548"/>
      <c r="FQ26" s="549"/>
      <c r="FR26" s="547"/>
      <c r="FS26" s="548"/>
      <c r="FT26" s="548"/>
      <c r="FU26" s="548"/>
      <c r="FV26" s="548"/>
      <c r="FW26" s="548"/>
      <c r="FX26" s="548"/>
      <c r="FY26" s="548"/>
      <c r="FZ26" s="549"/>
      <c r="GA26" s="547"/>
      <c r="GB26" s="548"/>
      <c r="GC26" s="548"/>
      <c r="GD26" s="548"/>
      <c r="GE26" s="548"/>
      <c r="GF26" s="548"/>
      <c r="GG26" s="548"/>
      <c r="GH26" s="548"/>
      <c r="GI26" s="549"/>
      <c r="GJ26" s="547"/>
      <c r="GK26" s="548"/>
      <c r="GL26" s="548"/>
      <c r="GM26" s="548"/>
      <c r="GN26" s="548"/>
      <c r="GO26" s="548"/>
      <c r="GP26" s="548"/>
      <c r="GQ26" s="548"/>
      <c r="GR26" s="549"/>
      <c r="GS26" s="547"/>
      <c r="GT26" s="548"/>
      <c r="GU26" s="548"/>
      <c r="GV26" s="548"/>
      <c r="GW26" s="548"/>
      <c r="GX26" s="548"/>
      <c r="GY26" s="548"/>
      <c r="GZ26" s="548"/>
      <c r="HA26" s="549"/>
      <c r="HB26" s="547"/>
      <c r="HC26" s="548"/>
      <c r="HD26" s="548"/>
      <c r="HE26" s="548"/>
      <c r="HF26" s="548"/>
      <c r="HG26" s="548"/>
      <c r="HH26" s="548"/>
      <c r="HI26" s="548"/>
      <c r="HJ26" s="549"/>
      <c r="HK26" s="547"/>
      <c r="HL26" s="548"/>
      <c r="HM26" s="548"/>
      <c r="HN26" s="548"/>
      <c r="HO26" s="548"/>
      <c r="HP26" s="548"/>
      <c r="HQ26" s="548"/>
      <c r="HR26" s="548"/>
      <c r="HS26" s="549"/>
      <c r="HT26" s="547"/>
      <c r="HU26" s="548"/>
      <c r="HV26" s="548"/>
      <c r="HW26" s="548"/>
      <c r="HX26" s="548"/>
      <c r="HY26" s="548"/>
      <c r="HZ26" s="548"/>
      <c r="IA26" s="548"/>
      <c r="IB26" s="549"/>
    </row>
    <row r="27" spans="1:236" s="210" customFormat="1" ht="63" customHeight="1">
      <c r="A27" s="584">
        <v>7</v>
      </c>
      <c r="B27" s="585"/>
      <c r="C27" s="585"/>
      <c r="D27" s="586"/>
      <c r="E27" s="556" t="s">
        <v>36</v>
      </c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8"/>
      <c r="U27" s="547"/>
      <c r="V27" s="548"/>
      <c r="W27" s="548"/>
      <c r="X27" s="548"/>
      <c r="Y27" s="548"/>
      <c r="Z27" s="548"/>
      <c r="AA27" s="548"/>
      <c r="AB27" s="548"/>
      <c r="AC27" s="549"/>
      <c r="AD27" s="544">
        <f t="shared" si="0"/>
        <v>0</v>
      </c>
      <c r="AE27" s="545"/>
      <c r="AF27" s="545"/>
      <c r="AG27" s="545"/>
      <c r="AH27" s="545"/>
      <c r="AI27" s="545"/>
      <c r="AJ27" s="545"/>
      <c r="AK27" s="545"/>
      <c r="AL27" s="546"/>
      <c r="AM27" s="547"/>
      <c r="AN27" s="548"/>
      <c r="AO27" s="548"/>
      <c r="AP27" s="548"/>
      <c r="AQ27" s="548"/>
      <c r="AR27" s="548"/>
      <c r="AS27" s="548"/>
      <c r="AT27" s="548"/>
      <c r="AU27" s="549"/>
      <c r="AV27" s="544">
        <f t="shared" si="1"/>
        <v>0</v>
      </c>
      <c r="AW27" s="545"/>
      <c r="AX27" s="545"/>
      <c r="AY27" s="545"/>
      <c r="AZ27" s="545"/>
      <c r="BA27" s="545"/>
      <c r="BB27" s="545"/>
      <c r="BC27" s="545"/>
      <c r="BD27" s="546"/>
      <c r="BE27" s="547"/>
      <c r="BF27" s="548"/>
      <c r="BG27" s="548"/>
      <c r="BH27" s="548"/>
      <c r="BI27" s="548"/>
      <c r="BJ27" s="548"/>
      <c r="BK27" s="548"/>
      <c r="BL27" s="548"/>
      <c r="BM27" s="549"/>
      <c r="BN27" s="547"/>
      <c r="BO27" s="548"/>
      <c r="BP27" s="548"/>
      <c r="BQ27" s="548"/>
      <c r="BR27" s="548"/>
      <c r="BS27" s="548"/>
      <c r="BT27" s="548"/>
      <c r="BU27" s="548"/>
      <c r="BV27" s="549"/>
      <c r="BW27" s="547"/>
      <c r="BX27" s="548"/>
      <c r="BY27" s="548"/>
      <c r="BZ27" s="548"/>
      <c r="CA27" s="548"/>
      <c r="CB27" s="548"/>
      <c r="CC27" s="548"/>
      <c r="CD27" s="548"/>
      <c r="CE27" s="549"/>
      <c r="CF27" s="547"/>
      <c r="CG27" s="548"/>
      <c r="CH27" s="548"/>
      <c r="CI27" s="548"/>
      <c r="CJ27" s="548"/>
      <c r="CK27" s="548"/>
      <c r="CL27" s="548"/>
      <c r="CM27" s="548"/>
      <c r="CN27" s="549"/>
      <c r="CO27" s="547"/>
      <c r="CP27" s="548"/>
      <c r="CQ27" s="548"/>
      <c r="CR27" s="548"/>
      <c r="CS27" s="548"/>
      <c r="CT27" s="548"/>
      <c r="CU27" s="548"/>
      <c r="CV27" s="548"/>
      <c r="CW27" s="549"/>
      <c r="CX27" s="547"/>
      <c r="CY27" s="548"/>
      <c r="CZ27" s="548"/>
      <c r="DA27" s="548"/>
      <c r="DB27" s="548"/>
      <c r="DC27" s="548"/>
      <c r="DD27" s="548"/>
      <c r="DE27" s="548"/>
      <c r="DF27" s="549"/>
      <c r="DG27" s="547"/>
      <c r="DH27" s="548"/>
      <c r="DI27" s="548"/>
      <c r="DJ27" s="548"/>
      <c r="DK27" s="548"/>
      <c r="DL27" s="548"/>
      <c r="DM27" s="548"/>
      <c r="DN27" s="548"/>
      <c r="DO27" s="549"/>
      <c r="DP27" s="547"/>
      <c r="DQ27" s="548"/>
      <c r="DR27" s="548"/>
      <c r="DS27" s="548"/>
      <c r="DT27" s="548"/>
      <c r="DU27" s="548"/>
      <c r="DV27" s="548"/>
      <c r="DW27" s="548"/>
      <c r="DX27" s="549"/>
      <c r="DY27" s="551">
        <f>SUM('о предоставлении услуг'!G69:J69)</f>
        <v>0</v>
      </c>
      <c r="DZ27" s="552"/>
      <c r="EA27" s="552"/>
      <c r="EB27" s="552"/>
      <c r="EC27" s="552"/>
      <c r="ED27" s="552"/>
      <c r="EE27" s="552"/>
      <c r="EF27" s="552"/>
      <c r="EG27" s="553"/>
      <c r="EH27" s="551"/>
      <c r="EI27" s="552"/>
      <c r="EJ27" s="552"/>
      <c r="EK27" s="552"/>
      <c r="EL27" s="552"/>
      <c r="EM27" s="552"/>
      <c r="EN27" s="552"/>
      <c r="EO27" s="552"/>
      <c r="EP27" s="553"/>
      <c r="EQ27" s="551">
        <f>SUM('доп услуги'!D15)</f>
        <v>0</v>
      </c>
      <c r="ER27" s="552"/>
      <c r="ES27" s="552"/>
      <c r="ET27" s="552"/>
      <c r="EU27" s="552"/>
      <c r="EV27" s="552"/>
      <c r="EW27" s="552"/>
      <c r="EX27" s="552"/>
      <c r="EY27" s="553"/>
      <c r="EZ27" s="551"/>
      <c r="FA27" s="552"/>
      <c r="FB27" s="552"/>
      <c r="FC27" s="552"/>
      <c r="FD27" s="552"/>
      <c r="FE27" s="552"/>
      <c r="FF27" s="552"/>
      <c r="FG27" s="552"/>
      <c r="FH27" s="553"/>
      <c r="FI27" s="547"/>
      <c r="FJ27" s="548"/>
      <c r="FK27" s="548"/>
      <c r="FL27" s="548"/>
      <c r="FM27" s="548"/>
      <c r="FN27" s="548"/>
      <c r="FO27" s="548"/>
      <c r="FP27" s="548"/>
      <c r="FQ27" s="549"/>
      <c r="FR27" s="547"/>
      <c r="FS27" s="548"/>
      <c r="FT27" s="548"/>
      <c r="FU27" s="548"/>
      <c r="FV27" s="548"/>
      <c r="FW27" s="548"/>
      <c r="FX27" s="548"/>
      <c r="FY27" s="548"/>
      <c r="FZ27" s="549"/>
      <c r="GA27" s="547"/>
      <c r="GB27" s="548"/>
      <c r="GC27" s="548"/>
      <c r="GD27" s="548"/>
      <c r="GE27" s="548"/>
      <c r="GF27" s="548"/>
      <c r="GG27" s="548"/>
      <c r="GH27" s="548"/>
      <c r="GI27" s="549"/>
      <c r="GJ27" s="547"/>
      <c r="GK27" s="548"/>
      <c r="GL27" s="548"/>
      <c r="GM27" s="548"/>
      <c r="GN27" s="548"/>
      <c r="GO27" s="548"/>
      <c r="GP27" s="548"/>
      <c r="GQ27" s="548"/>
      <c r="GR27" s="549"/>
      <c r="GS27" s="547"/>
      <c r="GT27" s="548"/>
      <c r="GU27" s="548"/>
      <c r="GV27" s="548"/>
      <c r="GW27" s="548"/>
      <c r="GX27" s="548"/>
      <c r="GY27" s="548"/>
      <c r="GZ27" s="548"/>
      <c r="HA27" s="549"/>
      <c r="HB27" s="547"/>
      <c r="HC27" s="548"/>
      <c r="HD27" s="548"/>
      <c r="HE27" s="548"/>
      <c r="HF27" s="548"/>
      <c r="HG27" s="548"/>
      <c r="HH27" s="548"/>
      <c r="HI27" s="548"/>
      <c r="HJ27" s="549"/>
      <c r="HK27" s="547"/>
      <c r="HL27" s="548"/>
      <c r="HM27" s="548"/>
      <c r="HN27" s="548"/>
      <c r="HO27" s="548"/>
      <c r="HP27" s="548"/>
      <c r="HQ27" s="548"/>
      <c r="HR27" s="548"/>
      <c r="HS27" s="549"/>
      <c r="HT27" s="547"/>
      <c r="HU27" s="548"/>
      <c r="HV27" s="548"/>
      <c r="HW27" s="548"/>
      <c r="HX27" s="548"/>
      <c r="HY27" s="548"/>
      <c r="HZ27" s="548"/>
      <c r="IA27" s="548"/>
      <c r="IB27" s="549"/>
    </row>
    <row r="28" spans="1:236" s="210" customFormat="1" ht="11.25" customHeight="1">
      <c r="A28" s="584">
        <v>8</v>
      </c>
      <c r="B28" s="585"/>
      <c r="C28" s="585"/>
      <c r="D28" s="586"/>
      <c r="E28" s="556" t="s">
        <v>37</v>
      </c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8"/>
      <c r="U28" s="547"/>
      <c r="V28" s="548"/>
      <c r="W28" s="548"/>
      <c r="X28" s="548"/>
      <c r="Y28" s="548"/>
      <c r="Z28" s="548"/>
      <c r="AA28" s="548"/>
      <c r="AB28" s="548"/>
      <c r="AC28" s="549"/>
      <c r="AD28" s="544">
        <f t="shared" si="0"/>
        <v>0</v>
      </c>
      <c r="AE28" s="545"/>
      <c r="AF28" s="545"/>
      <c r="AG28" s="545"/>
      <c r="AH28" s="545"/>
      <c r="AI28" s="545"/>
      <c r="AJ28" s="545"/>
      <c r="AK28" s="545"/>
      <c r="AL28" s="546"/>
      <c r="AM28" s="547"/>
      <c r="AN28" s="548"/>
      <c r="AO28" s="548"/>
      <c r="AP28" s="548"/>
      <c r="AQ28" s="548"/>
      <c r="AR28" s="548"/>
      <c r="AS28" s="548"/>
      <c r="AT28" s="548"/>
      <c r="AU28" s="549"/>
      <c r="AV28" s="544">
        <f t="shared" si="1"/>
        <v>0</v>
      </c>
      <c r="AW28" s="545"/>
      <c r="AX28" s="545"/>
      <c r="AY28" s="545"/>
      <c r="AZ28" s="545"/>
      <c r="BA28" s="545"/>
      <c r="BB28" s="545"/>
      <c r="BC28" s="545"/>
      <c r="BD28" s="546"/>
      <c r="BE28" s="547"/>
      <c r="BF28" s="548"/>
      <c r="BG28" s="548"/>
      <c r="BH28" s="548"/>
      <c r="BI28" s="548"/>
      <c r="BJ28" s="548"/>
      <c r="BK28" s="548"/>
      <c r="BL28" s="548"/>
      <c r="BM28" s="549"/>
      <c r="BN28" s="547"/>
      <c r="BO28" s="548"/>
      <c r="BP28" s="548"/>
      <c r="BQ28" s="548"/>
      <c r="BR28" s="548"/>
      <c r="BS28" s="548"/>
      <c r="BT28" s="548"/>
      <c r="BU28" s="548"/>
      <c r="BV28" s="549"/>
      <c r="BW28" s="547"/>
      <c r="BX28" s="548"/>
      <c r="BY28" s="548"/>
      <c r="BZ28" s="548"/>
      <c r="CA28" s="548"/>
      <c r="CB28" s="548"/>
      <c r="CC28" s="548"/>
      <c r="CD28" s="548"/>
      <c r="CE28" s="549"/>
      <c r="CF28" s="547"/>
      <c r="CG28" s="548"/>
      <c r="CH28" s="548"/>
      <c r="CI28" s="548"/>
      <c r="CJ28" s="548"/>
      <c r="CK28" s="548"/>
      <c r="CL28" s="548"/>
      <c r="CM28" s="548"/>
      <c r="CN28" s="549"/>
      <c r="CO28" s="547"/>
      <c r="CP28" s="548"/>
      <c r="CQ28" s="548"/>
      <c r="CR28" s="548"/>
      <c r="CS28" s="548"/>
      <c r="CT28" s="548"/>
      <c r="CU28" s="548"/>
      <c r="CV28" s="548"/>
      <c r="CW28" s="549"/>
      <c r="CX28" s="547"/>
      <c r="CY28" s="548"/>
      <c r="CZ28" s="548"/>
      <c r="DA28" s="548"/>
      <c r="DB28" s="548"/>
      <c r="DC28" s="548"/>
      <c r="DD28" s="548"/>
      <c r="DE28" s="548"/>
      <c r="DF28" s="549"/>
      <c r="DG28" s="547"/>
      <c r="DH28" s="548"/>
      <c r="DI28" s="548"/>
      <c r="DJ28" s="548"/>
      <c r="DK28" s="548"/>
      <c r="DL28" s="548"/>
      <c r="DM28" s="548"/>
      <c r="DN28" s="548"/>
      <c r="DO28" s="549"/>
      <c r="DP28" s="547"/>
      <c r="DQ28" s="548"/>
      <c r="DR28" s="548"/>
      <c r="DS28" s="548"/>
      <c r="DT28" s="548"/>
      <c r="DU28" s="548"/>
      <c r="DV28" s="548"/>
      <c r="DW28" s="548"/>
      <c r="DX28" s="549"/>
      <c r="DY28" s="551">
        <f>SUM('о предоставлении услуг'!G76:J76)</f>
        <v>0</v>
      </c>
      <c r="DZ28" s="552"/>
      <c r="EA28" s="552"/>
      <c r="EB28" s="552"/>
      <c r="EC28" s="552"/>
      <c r="ED28" s="552"/>
      <c r="EE28" s="552"/>
      <c r="EF28" s="552"/>
      <c r="EG28" s="553"/>
      <c r="EH28" s="551"/>
      <c r="EI28" s="552"/>
      <c r="EJ28" s="552"/>
      <c r="EK28" s="552"/>
      <c r="EL28" s="552"/>
      <c r="EM28" s="552"/>
      <c r="EN28" s="552"/>
      <c r="EO28" s="552"/>
      <c r="EP28" s="553"/>
      <c r="EQ28" s="551">
        <f>SUM('доп услуги'!D16)</f>
        <v>0</v>
      </c>
      <c r="ER28" s="552"/>
      <c r="ES28" s="552"/>
      <c r="ET28" s="552"/>
      <c r="EU28" s="552"/>
      <c r="EV28" s="552"/>
      <c r="EW28" s="552"/>
      <c r="EX28" s="552"/>
      <c r="EY28" s="553"/>
      <c r="EZ28" s="551"/>
      <c r="FA28" s="552"/>
      <c r="FB28" s="552"/>
      <c r="FC28" s="552"/>
      <c r="FD28" s="552"/>
      <c r="FE28" s="552"/>
      <c r="FF28" s="552"/>
      <c r="FG28" s="552"/>
      <c r="FH28" s="553"/>
      <c r="FI28" s="547"/>
      <c r="FJ28" s="548"/>
      <c r="FK28" s="548"/>
      <c r="FL28" s="548"/>
      <c r="FM28" s="548"/>
      <c r="FN28" s="548"/>
      <c r="FO28" s="548"/>
      <c r="FP28" s="548"/>
      <c r="FQ28" s="549"/>
      <c r="FR28" s="547"/>
      <c r="FS28" s="548"/>
      <c r="FT28" s="548"/>
      <c r="FU28" s="548"/>
      <c r="FV28" s="548"/>
      <c r="FW28" s="548"/>
      <c r="FX28" s="548"/>
      <c r="FY28" s="548"/>
      <c r="FZ28" s="549"/>
      <c r="GA28" s="547"/>
      <c r="GB28" s="548"/>
      <c r="GC28" s="548"/>
      <c r="GD28" s="548"/>
      <c r="GE28" s="548"/>
      <c r="GF28" s="548"/>
      <c r="GG28" s="548"/>
      <c r="GH28" s="548"/>
      <c r="GI28" s="549"/>
      <c r="GJ28" s="547"/>
      <c r="GK28" s="548"/>
      <c r="GL28" s="548"/>
      <c r="GM28" s="548"/>
      <c r="GN28" s="548"/>
      <c r="GO28" s="548"/>
      <c r="GP28" s="548"/>
      <c r="GQ28" s="548"/>
      <c r="GR28" s="549"/>
      <c r="GS28" s="547"/>
      <c r="GT28" s="548"/>
      <c r="GU28" s="548"/>
      <c r="GV28" s="548"/>
      <c r="GW28" s="548"/>
      <c r="GX28" s="548"/>
      <c r="GY28" s="548"/>
      <c r="GZ28" s="548"/>
      <c r="HA28" s="549"/>
      <c r="HB28" s="547"/>
      <c r="HC28" s="548"/>
      <c r="HD28" s="548"/>
      <c r="HE28" s="548"/>
      <c r="HF28" s="548"/>
      <c r="HG28" s="548"/>
      <c r="HH28" s="548"/>
      <c r="HI28" s="548"/>
      <c r="HJ28" s="549"/>
      <c r="HK28" s="547"/>
      <c r="HL28" s="548"/>
      <c r="HM28" s="548"/>
      <c r="HN28" s="548"/>
      <c r="HO28" s="548"/>
      <c r="HP28" s="548"/>
      <c r="HQ28" s="548"/>
      <c r="HR28" s="548"/>
      <c r="HS28" s="549"/>
      <c r="HT28" s="547"/>
      <c r="HU28" s="548"/>
      <c r="HV28" s="548"/>
      <c r="HW28" s="548"/>
      <c r="HX28" s="548"/>
      <c r="HY28" s="548"/>
      <c r="HZ28" s="548"/>
      <c r="IA28" s="548"/>
      <c r="IB28" s="549"/>
    </row>
    <row r="29" spans="1:236" s="89" customFormat="1" ht="11.25" customHeight="1">
      <c r="A29" s="605"/>
      <c r="B29" s="606"/>
      <c r="C29" s="606"/>
      <c r="D29" s="607"/>
      <c r="E29" s="608" t="s">
        <v>38</v>
      </c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10"/>
      <c r="U29" s="544">
        <f>SUM(U21:AC28)</f>
        <v>0</v>
      </c>
      <c r="V29" s="545"/>
      <c r="W29" s="545"/>
      <c r="X29" s="545"/>
      <c r="Y29" s="545"/>
      <c r="Z29" s="545"/>
      <c r="AA29" s="545"/>
      <c r="AB29" s="545"/>
      <c r="AC29" s="546"/>
      <c r="AD29" s="544">
        <f>SUM(AD21:AL28)</f>
        <v>41454</v>
      </c>
      <c r="AE29" s="545"/>
      <c r="AF29" s="545"/>
      <c r="AG29" s="545"/>
      <c r="AH29" s="545"/>
      <c r="AI29" s="545"/>
      <c r="AJ29" s="545"/>
      <c r="AK29" s="545"/>
      <c r="AL29" s="546"/>
      <c r="AM29" s="544">
        <f>SUM(AM21:AU28)</f>
        <v>24</v>
      </c>
      <c r="AN29" s="545"/>
      <c r="AO29" s="545"/>
      <c r="AP29" s="545"/>
      <c r="AQ29" s="545"/>
      <c r="AR29" s="545"/>
      <c r="AS29" s="545"/>
      <c r="AT29" s="545"/>
      <c r="AU29" s="546"/>
      <c r="AV29" s="544">
        <f>SUM(AV21:BD28)</f>
        <v>8615</v>
      </c>
      <c r="AW29" s="545"/>
      <c r="AX29" s="545"/>
      <c r="AY29" s="545"/>
      <c r="AZ29" s="545"/>
      <c r="BA29" s="545"/>
      <c r="BB29" s="545"/>
      <c r="BC29" s="545"/>
      <c r="BD29" s="546"/>
      <c r="BE29" s="544">
        <f>SUM(BE21:BM28)</f>
        <v>0</v>
      </c>
      <c r="BF29" s="545"/>
      <c r="BG29" s="545"/>
      <c r="BH29" s="545"/>
      <c r="BI29" s="545"/>
      <c r="BJ29" s="545"/>
      <c r="BK29" s="545"/>
      <c r="BL29" s="545"/>
      <c r="BM29" s="546"/>
      <c r="BN29" s="544">
        <f>SUM(BN21:BV28)</f>
        <v>0</v>
      </c>
      <c r="BO29" s="545"/>
      <c r="BP29" s="545"/>
      <c r="BQ29" s="545"/>
      <c r="BR29" s="545"/>
      <c r="BS29" s="545"/>
      <c r="BT29" s="545"/>
      <c r="BU29" s="545"/>
      <c r="BV29" s="546"/>
      <c r="BW29" s="544">
        <f>SUM(BW21:CE28)</f>
        <v>0</v>
      </c>
      <c r="BX29" s="545"/>
      <c r="BY29" s="545"/>
      <c r="BZ29" s="545"/>
      <c r="CA29" s="545"/>
      <c r="CB29" s="545"/>
      <c r="CC29" s="545"/>
      <c r="CD29" s="545"/>
      <c r="CE29" s="546"/>
      <c r="CF29" s="544">
        <f>SUM(CF21:CN28)</f>
        <v>0</v>
      </c>
      <c r="CG29" s="545"/>
      <c r="CH29" s="545"/>
      <c r="CI29" s="545"/>
      <c r="CJ29" s="545"/>
      <c r="CK29" s="545"/>
      <c r="CL29" s="545"/>
      <c r="CM29" s="545"/>
      <c r="CN29" s="546"/>
      <c r="CO29" s="544">
        <f>SUM(CO21:CW28)</f>
        <v>0</v>
      </c>
      <c r="CP29" s="545"/>
      <c r="CQ29" s="545"/>
      <c r="CR29" s="545"/>
      <c r="CS29" s="545"/>
      <c r="CT29" s="545"/>
      <c r="CU29" s="545"/>
      <c r="CV29" s="545"/>
      <c r="CW29" s="546"/>
      <c r="CX29" s="544">
        <f>SUM(CX21:DF28)</f>
        <v>0</v>
      </c>
      <c r="CY29" s="545"/>
      <c r="CZ29" s="545"/>
      <c r="DA29" s="545"/>
      <c r="DB29" s="545"/>
      <c r="DC29" s="545"/>
      <c r="DD29" s="545"/>
      <c r="DE29" s="545"/>
      <c r="DF29" s="546"/>
      <c r="DG29" s="544">
        <f>SUM(DG21:DO28)</f>
        <v>0</v>
      </c>
      <c r="DH29" s="545"/>
      <c r="DI29" s="545"/>
      <c r="DJ29" s="545"/>
      <c r="DK29" s="545"/>
      <c r="DL29" s="545"/>
      <c r="DM29" s="545"/>
      <c r="DN29" s="545"/>
      <c r="DO29" s="546"/>
      <c r="DP29" s="544">
        <f>SUM(DP21:DX28)</f>
        <v>0</v>
      </c>
      <c r="DQ29" s="545"/>
      <c r="DR29" s="545"/>
      <c r="DS29" s="545"/>
      <c r="DT29" s="545"/>
      <c r="DU29" s="545"/>
      <c r="DV29" s="545"/>
      <c r="DW29" s="545"/>
      <c r="DX29" s="546"/>
      <c r="DY29" s="551">
        <f>SUM(DY21:EG28)</f>
        <v>41454</v>
      </c>
      <c r="DZ29" s="552"/>
      <c r="EA29" s="552"/>
      <c r="EB29" s="552"/>
      <c r="EC29" s="552"/>
      <c r="ED29" s="552"/>
      <c r="EE29" s="552"/>
      <c r="EF29" s="552"/>
      <c r="EG29" s="553"/>
      <c r="EH29" s="551">
        <f>SUM(EH21:EP28)</f>
        <v>0</v>
      </c>
      <c r="EI29" s="552"/>
      <c r="EJ29" s="552"/>
      <c r="EK29" s="552"/>
      <c r="EL29" s="552"/>
      <c r="EM29" s="552"/>
      <c r="EN29" s="552"/>
      <c r="EO29" s="552"/>
      <c r="EP29" s="553"/>
      <c r="EQ29" s="551">
        <f>SUM(EQ21:EY28)</f>
        <v>8615</v>
      </c>
      <c r="ER29" s="552"/>
      <c r="ES29" s="552"/>
      <c r="ET29" s="552"/>
      <c r="EU29" s="552"/>
      <c r="EV29" s="552"/>
      <c r="EW29" s="552"/>
      <c r="EX29" s="552"/>
      <c r="EY29" s="553"/>
      <c r="EZ29" s="551">
        <f>SUM(EZ21:FH28)</f>
        <v>0</v>
      </c>
      <c r="FA29" s="552"/>
      <c r="FB29" s="552"/>
      <c r="FC29" s="552"/>
      <c r="FD29" s="552"/>
      <c r="FE29" s="552"/>
      <c r="FF29" s="552"/>
      <c r="FG29" s="552"/>
      <c r="FH29" s="553"/>
      <c r="FI29" s="544">
        <f>SUM(FI21:FQ28)</f>
        <v>0</v>
      </c>
      <c r="FJ29" s="545"/>
      <c r="FK29" s="545"/>
      <c r="FL29" s="545"/>
      <c r="FM29" s="545"/>
      <c r="FN29" s="545"/>
      <c r="FO29" s="545"/>
      <c r="FP29" s="545"/>
      <c r="FQ29" s="546"/>
      <c r="FR29" s="544">
        <f>SUM(FR21:FZ28)</f>
        <v>0</v>
      </c>
      <c r="FS29" s="545"/>
      <c r="FT29" s="545"/>
      <c r="FU29" s="545"/>
      <c r="FV29" s="545"/>
      <c r="FW29" s="545"/>
      <c r="FX29" s="545"/>
      <c r="FY29" s="545"/>
      <c r="FZ29" s="546"/>
      <c r="GA29" s="544">
        <f>SUM(GA21:GI28)</f>
        <v>0</v>
      </c>
      <c r="GB29" s="545"/>
      <c r="GC29" s="545"/>
      <c r="GD29" s="545"/>
      <c r="GE29" s="545"/>
      <c r="GF29" s="545"/>
      <c r="GG29" s="545"/>
      <c r="GH29" s="545"/>
      <c r="GI29" s="546"/>
      <c r="GJ29" s="544">
        <f>SUM(GJ21:GR28)</f>
        <v>0</v>
      </c>
      <c r="GK29" s="545"/>
      <c r="GL29" s="545"/>
      <c r="GM29" s="545"/>
      <c r="GN29" s="545"/>
      <c r="GO29" s="545"/>
      <c r="GP29" s="545"/>
      <c r="GQ29" s="545"/>
      <c r="GR29" s="546"/>
      <c r="GS29" s="544">
        <f>SUM(GS21:HA28)</f>
        <v>0</v>
      </c>
      <c r="GT29" s="545"/>
      <c r="GU29" s="545"/>
      <c r="GV29" s="545"/>
      <c r="GW29" s="545"/>
      <c r="GX29" s="545"/>
      <c r="GY29" s="545"/>
      <c r="GZ29" s="545"/>
      <c r="HA29" s="546"/>
      <c r="HB29" s="544">
        <f>SUM(HB21:HJ28)</f>
        <v>0</v>
      </c>
      <c r="HC29" s="545"/>
      <c r="HD29" s="545"/>
      <c r="HE29" s="545"/>
      <c r="HF29" s="545"/>
      <c r="HG29" s="545"/>
      <c r="HH29" s="545"/>
      <c r="HI29" s="545"/>
      <c r="HJ29" s="546"/>
      <c r="HK29" s="544">
        <f>SUM(HK21:HS28)</f>
        <v>0</v>
      </c>
      <c r="HL29" s="545"/>
      <c r="HM29" s="545"/>
      <c r="HN29" s="545"/>
      <c r="HO29" s="545"/>
      <c r="HP29" s="545"/>
      <c r="HQ29" s="545"/>
      <c r="HR29" s="545"/>
      <c r="HS29" s="546"/>
      <c r="HT29" s="544">
        <f>SUM(HT21:IB28)</f>
        <v>0</v>
      </c>
      <c r="HU29" s="545"/>
      <c r="HV29" s="545"/>
      <c r="HW29" s="545"/>
      <c r="HX29" s="545"/>
      <c r="HY29" s="545"/>
      <c r="HZ29" s="545"/>
      <c r="IA29" s="545"/>
      <c r="IB29" s="546"/>
    </row>
    <row r="30" spans="129:164" s="202" customFormat="1" ht="11.25"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</row>
    <row r="31" spans="5:164" s="202" customFormat="1" ht="11.25">
      <c r="E31" s="202" t="s">
        <v>39</v>
      </c>
      <c r="AV31" s="555"/>
      <c r="AW31" s="555"/>
      <c r="AX31" s="555"/>
      <c r="AY31" s="555"/>
      <c r="AZ31" s="555"/>
      <c r="BA31" s="555"/>
      <c r="BB31" s="555"/>
      <c r="BC31" s="555"/>
      <c r="BD31" s="555"/>
      <c r="BE31" s="555"/>
      <c r="BF31" s="555"/>
      <c r="BG31" s="555"/>
      <c r="BH31" s="555"/>
      <c r="BI31" s="555"/>
      <c r="BJ31" s="555"/>
      <c r="BK31" s="555"/>
      <c r="BL31" s="555"/>
      <c r="BM31" s="555"/>
      <c r="BN31" s="555"/>
      <c r="BO31" s="555"/>
      <c r="BP31" s="555"/>
      <c r="BQ31" s="555"/>
      <c r="BR31" s="555"/>
      <c r="BS31" s="555"/>
      <c r="BT31" s="555"/>
      <c r="BU31" s="555"/>
      <c r="BV31" s="555"/>
      <c r="CF31" s="290" t="str">
        <f>'о составе и количестве граждан'!E41</f>
        <v>Я.Г.Халилова</v>
      </c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12"/>
      <c r="DH31" s="212"/>
      <c r="DI31" s="212"/>
      <c r="DJ31" s="212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</row>
    <row r="32" spans="48:164" s="206" customFormat="1" ht="10.5">
      <c r="AV32" s="554" t="s">
        <v>40</v>
      </c>
      <c r="AW32" s="554"/>
      <c r="AX32" s="554"/>
      <c r="AY32" s="554"/>
      <c r="AZ32" s="554"/>
      <c r="BA32" s="554"/>
      <c r="BB32" s="554"/>
      <c r="BC32" s="554"/>
      <c r="BD32" s="554"/>
      <c r="BE32" s="554"/>
      <c r="BF32" s="554"/>
      <c r="BG32" s="554"/>
      <c r="BH32" s="554"/>
      <c r="BI32" s="554"/>
      <c r="BJ32" s="554"/>
      <c r="BK32" s="554"/>
      <c r="BL32" s="554"/>
      <c r="BM32" s="554"/>
      <c r="BN32" s="554"/>
      <c r="BO32" s="554"/>
      <c r="BP32" s="554"/>
      <c r="BQ32" s="554"/>
      <c r="BR32" s="554"/>
      <c r="BS32" s="554"/>
      <c r="BT32" s="554"/>
      <c r="BU32" s="554"/>
      <c r="BV32" s="554"/>
      <c r="CF32" s="543" t="s">
        <v>19</v>
      </c>
      <c r="CG32" s="543"/>
      <c r="CH32" s="543"/>
      <c r="CI32" s="543"/>
      <c r="CJ32" s="543"/>
      <c r="CK32" s="543"/>
      <c r="CL32" s="543"/>
      <c r="CM32" s="543"/>
      <c r="CN32" s="543"/>
      <c r="CO32" s="543"/>
      <c r="CP32" s="543"/>
      <c r="CQ32" s="543"/>
      <c r="CR32" s="543"/>
      <c r="CS32" s="543"/>
      <c r="CT32" s="543"/>
      <c r="CU32" s="543"/>
      <c r="CV32" s="543"/>
      <c r="CW32" s="543"/>
      <c r="CX32" s="543"/>
      <c r="CY32" s="543"/>
      <c r="CZ32" s="543"/>
      <c r="DA32" s="543"/>
      <c r="DB32" s="543"/>
      <c r="DC32" s="543"/>
      <c r="DD32" s="543"/>
      <c r="DE32" s="543"/>
      <c r="DF32" s="543"/>
      <c r="DG32" s="214"/>
      <c r="DH32" s="214"/>
      <c r="DI32" s="214"/>
      <c r="DJ32" s="214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</row>
    <row r="33" spans="129:164" s="202" customFormat="1" ht="6" customHeight="1"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</row>
    <row r="34" spans="5:164" s="202" customFormat="1" ht="11.25">
      <c r="E34" s="202" t="s">
        <v>41</v>
      </c>
      <c r="Q34" s="542" t="s">
        <v>799</v>
      </c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  <c r="AT34" s="212"/>
      <c r="AU34" s="212"/>
      <c r="AV34" s="550" t="s">
        <v>800</v>
      </c>
      <c r="AW34" s="550"/>
      <c r="AX34" s="550"/>
      <c r="AY34" s="550"/>
      <c r="AZ34" s="550"/>
      <c r="BA34" s="550"/>
      <c r="BB34" s="550"/>
      <c r="BC34" s="550"/>
      <c r="BD34" s="550"/>
      <c r="BE34" s="550"/>
      <c r="BF34" s="550"/>
      <c r="BG34" s="550"/>
      <c r="BH34" s="550"/>
      <c r="BI34" s="550"/>
      <c r="BJ34" s="550"/>
      <c r="BK34" s="550"/>
      <c r="BL34" s="550"/>
      <c r="BM34" s="550"/>
      <c r="BN34" s="550"/>
      <c r="BO34" s="550"/>
      <c r="BP34" s="550"/>
      <c r="BQ34" s="550"/>
      <c r="BR34" s="550"/>
      <c r="BS34" s="550"/>
      <c r="BT34" s="550"/>
      <c r="BU34" s="550"/>
      <c r="BV34" s="550"/>
      <c r="BW34" s="217"/>
      <c r="BX34" s="217"/>
      <c r="BY34" s="217"/>
      <c r="BZ34" s="217"/>
      <c r="CA34" s="213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</row>
    <row r="35" spans="21:164" s="206" customFormat="1" ht="10.5">
      <c r="U35" s="543" t="s">
        <v>42</v>
      </c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214"/>
      <c r="AN35" s="214"/>
      <c r="AO35" s="214"/>
      <c r="AP35" s="214"/>
      <c r="AQ35" s="214"/>
      <c r="AR35" s="214"/>
      <c r="AS35" s="214"/>
      <c r="AT35" s="214"/>
      <c r="AU35" s="214"/>
      <c r="AV35" s="543" t="s">
        <v>43</v>
      </c>
      <c r="AW35" s="543"/>
      <c r="AX35" s="543"/>
      <c r="AY35" s="543"/>
      <c r="AZ35" s="543"/>
      <c r="BA35" s="543"/>
      <c r="BB35" s="543"/>
      <c r="BC35" s="543"/>
      <c r="BD35" s="543"/>
      <c r="BE35" s="543"/>
      <c r="BF35" s="543"/>
      <c r="BG35" s="543"/>
      <c r="BH35" s="543"/>
      <c r="BI35" s="543"/>
      <c r="BJ35" s="543"/>
      <c r="BK35" s="543"/>
      <c r="BL35" s="543"/>
      <c r="BM35" s="543"/>
      <c r="BN35" s="543"/>
      <c r="BO35" s="543"/>
      <c r="BP35" s="543"/>
      <c r="BQ35" s="543"/>
      <c r="BR35" s="543"/>
      <c r="BS35" s="543"/>
      <c r="BT35" s="543"/>
      <c r="BU35" s="543"/>
      <c r="BV35" s="543"/>
      <c r="BW35" s="214"/>
      <c r="BX35" s="214"/>
      <c r="BY35" s="214"/>
      <c r="BZ35" s="214"/>
      <c r="CA35" s="215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</row>
  </sheetData>
  <sheetProtection password="C461" sheet="1" objects="1" scenarios="1" formatColumns="0" formatRows="0"/>
  <mergeCells count="316">
    <mergeCell ref="BE28:BM28"/>
    <mergeCell ref="A28:D28"/>
    <mergeCell ref="CX23:DF23"/>
    <mergeCell ref="DG23:DO23"/>
    <mergeCell ref="E24:T24"/>
    <mergeCell ref="U24:AC24"/>
    <mergeCell ref="A26:D26"/>
    <mergeCell ref="AD24:AL24"/>
    <mergeCell ref="AM24:AU24"/>
    <mergeCell ref="AV24:BD24"/>
    <mergeCell ref="BE26:BM26"/>
    <mergeCell ref="BN26:BV26"/>
    <mergeCell ref="AM27:AU27"/>
    <mergeCell ref="AV27:BD27"/>
    <mergeCell ref="BE27:BM27"/>
    <mergeCell ref="BE24:BM24"/>
    <mergeCell ref="E28:T28"/>
    <mergeCell ref="U28:AC28"/>
    <mergeCell ref="AD28:AL28"/>
    <mergeCell ref="AM28:AU28"/>
    <mergeCell ref="AV28:BD28"/>
    <mergeCell ref="CX25:DF25"/>
    <mergeCell ref="CF27:CN27"/>
    <mergeCell ref="CO27:CW27"/>
    <mergeCell ref="CX27:DF27"/>
    <mergeCell ref="CO28:CW28"/>
    <mergeCell ref="DG25:DO25"/>
    <mergeCell ref="E25:T25"/>
    <mergeCell ref="U25:AC25"/>
    <mergeCell ref="AD25:AL25"/>
    <mergeCell ref="AM25:AU25"/>
    <mergeCell ref="AV25:BD25"/>
    <mergeCell ref="BE25:BM25"/>
    <mergeCell ref="E29:T29"/>
    <mergeCell ref="U29:AC29"/>
    <mergeCell ref="AD29:AL29"/>
    <mergeCell ref="AM29:AU29"/>
    <mergeCell ref="CX29:DF29"/>
    <mergeCell ref="DG29:DO29"/>
    <mergeCell ref="DG24:DO24"/>
    <mergeCell ref="DP24:DX24"/>
    <mergeCell ref="DY24:EG24"/>
    <mergeCell ref="EH24:EP24"/>
    <mergeCell ref="DP27:DX27"/>
    <mergeCell ref="BN27:BV27"/>
    <mergeCell ref="BN25:BV25"/>
    <mergeCell ref="BW25:CE25"/>
    <mergeCell ref="CF25:CN25"/>
    <mergeCell ref="CO25:CW25"/>
    <mergeCell ref="BN23:BV23"/>
    <mergeCell ref="BW23:CE23"/>
    <mergeCell ref="CF23:CN23"/>
    <mergeCell ref="CO23:CW23"/>
    <mergeCell ref="EZ24:FH24"/>
    <mergeCell ref="BN24:BV24"/>
    <mergeCell ref="BW24:CE24"/>
    <mergeCell ref="CF24:CN24"/>
    <mergeCell ref="CO24:CW24"/>
    <mergeCell ref="CX24:DF24"/>
    <mergeCell ref="FI24:FQ24"/>
    <mergeCell ref="EQ24:EY24"/>
    <mergeCell ref="FI27:FQ27"/>
    <mergeCell ref="DP23:DX23"/>
    <mergeCell ref="DY23:EG23"/>
    <mergeCell ref="EH23:EP23"/>
    <mergeCell ref="EQ23:EY23"/>
    <mergeCell ref="EQ25:EY25"/>
    <mergeCell ref="EZ25:FH25"/>
    <mergeCell ref="FI25:FQ25"/>
    <mergeCell ref="BN22:BV22"/>
    <mergeCell ref="BW22:CE22"/>
    <mergeCell ref="CF22:CN22"/>
    <mergeCell ref="CO22:CW22"/>
    <mergeCell ref="CX22:DF22"/>
    <mergeCell ref="DG22:DO22"/>
    <mergeCell ref="E22:T22"/>
    <mergeCell ref="U22:AC22"/>
    <mergeCell ref="AD22:AL22"/>
    <mergeCell ref="AM22:AU22"/>
    <mergeCell ref="AV22:BD22"/>
    <mergeCell ref="BE22:BM22"/>
    <mergeCell ref="DP22:DX22"/>
    <mergeCell ref="DY22:EG22"/>
    <mergeCell ref="EH22:EP22"/>
    <mergeCell ref="EQ22:EY22"/>
    <mergeCell ref="FI26:FQ26"/>
    <mergeCell ref="A29:D29"/>
    <mergeCell ref="A23:D23"/>
    <mergeCell ref="A24:D24"/>
    <mergeCell ref="A27:D27"/>
    <mergeCell ref="A25:D25"/>
    <mergeCell ref="CF21:CN21"/>
    <mergeCell ref="CO21:CW21"/>
    <mergeCell ref="CX21:DF21"/>
    <mergeCell ref="DG21:DO21"/>
    <mergeCell ref="DP21:DX21"/>
    <mergeCell ref="DY21:EG21"/>
    <mergeCell ref="AV21:BD21"/>
    <mergeCell ref="BE21:BM21"/>
    <mergeCell ref="EZ20:FH20"/>
    <mergeCell ref="EZ21:FH21"/>
    <mergeCell ref="EH21:EP21"/>
    <mergeCell ref="EQ21:EY21"/>
    <mergeCell ref="BN20:BV20"/>
    <mergeCell ref="BW20:CE20"/>
    <mergeCell ref="CF20:CN20"/>
    <mergeCell ref="CO20:CW20"/>
    <mergeCell ref="A16:D19"/>
    <mergeCell ref="E16:T19"/>
    <mergeCell ref="U16:AC19"/>
    <mergeCell ref="AD16:AL19"/>
    <mergeCell ref="AM16:AU19"/>
    <mergeCell ref="AV16:BD19"/>
    <mergeCell ref="A22:D22"/>
    <mergeCell ref="A21:D21"/>
    <mergeCell ref="A20:D20"/>
    <mergeCell ref="AD20:AL20"/>
    <mergeCell ref="AM20:AU20"/>
    <mergeCell ref="AV20:BD20"/>
    <mergeCell ref="E21:T21"/>
    <mergeCell ref="U21:AC21"/>
    <mergeCell ref="AD21:AL21"/>
    <mergeCell ref="AM21:AU21"/>
    <mergeCell ref="E20:T20"/>
    <mergeCell ref="U20:AC20"/>
    <mergeCell ref="CX20:DF20"/>
    <mergeCell ref="DG20:DO20"/>
    <mergeCell ref="DP20:DX20"/>
    <mergeCell ref="DY20:EG20"/>
    <mergeCell ref="HB19:HJ19"/>
    <mergeCell ref="HK19:HS19"/>
    <mergeCell ref="HT19:IB19"/>
    <mergeCell ref="FI19:FQ19"/>
    <mergeCell ref="BE20:BM20"/>
    <mergeCell ref="EQ18:FH18"/>
    <mergeCell ref="EH20:EP20"/>
    <mergeCell ref="EQ20:EY20"/>
    <mergeCell ref="DG19:DO19"/>
    <mergeCell ref="DP19:DX19"/>
    <mergeCell ref="FI17:GR17"/>
    <mergeCell ref="GS17:IB17"/>
    <mergeCell ref="BE18:BV18"/>
    <mergeCell ref="BW18:CN18"/>
    <mergeCell ref="GA18:GR18"/>
    <mergeCell ref="GS18:HJ18"/>
    <mergeCell ref="HK18:IB18"/>
    <mergeCell ref="BE17:CN17"/>
    <mergeCell ref="CO17:DX17"/>
    <mergeCell ref="DY17:FH17"/>
    <mergeCell ref="EZ19:FH19"/>
    <mergeCell ref="BN19:BV19"/>
    <mergeCell ref="BW19:CE19"/>
    <mergeCell ref="CF19:CN19"/>
    <mergeCell ref="CO19:CW19"/>
    <mergeCell ref="CX19:DF19"/>
    <mergeCell ref="HK20:HS20"/>
    <mergeCell ref="HT20:IB20"/>
    <mergeCell ref="BE19:BM19"/>
    <mergeCell ref="DY19:EG19"/>
    <mergeCell ref="EH19:EP19"/>
    <mergeCell ref="EQ19:EY19"/>
    <mergeCell ref="FR19:FZ19"/>
    <mergeCell ref="GA19:GI19"/>
    <mergeCell ref="GJ19:GR19"/>
    <mergeCell ref="GS19:HA19"/>
    <mergeCell ref="FI20:FQ20"/>
    <mergeCell ref="FR20:FZ20"/>
    <mergeCell ref="BN21:BV21"/>
    <mergeCell ref="BW21:CE21"/>
    <mergeCell ref="BQ13:FL13"/>
    <mergeCell ref="CO18:DF18"/>
    <mergeCell ref="DG18:DX18"/>
    <mergeCell ref="DY18:EP18"/>
    <mergeCell ref="FI18:FZ18"/>
    <mergeCell ref="BE16:IB16"/>
    <mergeCell ref="CF11:DW11"/>
    <mergeCell ref="DX11:DZ11"/>
    <mergeCell ref="EA11:EL11"/>
    <mergeCell ref="EM11:EO11"/>
    <mergeCell ref="EP11:EU11"/>
    <mergeCell ref="BQ12:FL12"/>
    <mergeCell ref="GA20:GI20"/>
    <mergeCell ref="GJ20:GR20"/>
    <mergeCell ref="GS20:HA20"/>
    <mergeCell ref="HB20:HJ20"/>
    <mergeCell ref="HK23:HS23"/>
    <mergeCell ref="HT23:IB23"/>
    <mergeCell ref="GS23:HA23"/>
    <mergeCell ref="HB23:HJ23"/>
    <mergeCell ref="HT21:IB21"/>
    <mergeCell ref="GA21:GI21"/>
    <mergeCell ref="HB21:HJ21"/>
    <mergeCell ref="HK21:HS21"/>
    <mergeCell ref="FI22:FQ22"/>
    <mergeCell ref="FR22:FZ22"/>
    <mergeCell ref="GA22:GI22"/>
    <mergeCell ref="GJ22:GR22"/>
    <mergeCell ref="GS22:HA22"/>
    <mergeCell ref="HB22:HJ22"/>
    <mergeCell ref="FI21:FQ21"/>
    <mergeCell ref="FR21:FZ21"/>
    <mergeCell ref="GA23:GI23"/>
    <mergeCell ref="GJ23:GR23"/>
    <mergeCell ref="EZ23:FH23"/>
    <mergeCell ref="FI23:FQ23"/>
    <mergeCell ref="GJ21:GR21"/>
    <mergeCell ref="GS21:HA21"/>
    <mergeCell ref="HK22:HS22"/>
    <mergeCell ref="HT22:IB22"/>
    <mergeCell ref="E23:T23"/>
    <mergeCell ref="U23:AC23"/>
    <mergeCell ref="AD23:AL23"/>
    <mergeCell ref="AM23:AU23"/>
    <mergeCell ref="AV23:BD23"/>
    <mergeCell ref="BE23:BM23"/>
    <mergeCell ref="EZ22:FH22"/>
    <mergeCell ref="FR23:FZ23"/>
    <mergeCell ref="GS25:HA25"/>
    <mergeCell ref="HB25:HJ25"/>
    <mergeCell ref="HK25:HS25"/>
    <mergeCell ref="HT25:IB25"/>
    <mergeCell ref="FR25:FZ25"/>
    <mergeCell ref="GA25:GI25"/>
    <mergeCell ref="EQ26:EY26"/>
    <mergeCell ref="GJ25:GR25"/>
    <mergeCell ref="DP25:DX25"/>
    <mergeCell ref="DY25:EG25"/>
    <mergeCell ref="EH25:EP25"/>
    <mergeCell ref="FR26:FZ26"/>
    <mergeCell ref="GA26:GI26"/>
    <mergeCell ref="GJ26:GR26"/>
    <mergeCell ref="EZ26:FH26"/>
    <mergeCell ref="FR24:FZ24"/>
    <mergeCell ref="HT24:IB24"/>
    <mergeCell ref="GA24:GI24"/>
    <mergeCell ref="GJ24:GR24"/>
    <mergeCell ref="GS24:HA24"/>
    <mergeCell ref="HB24:HJ24"/>
    <mergeCell ref="HK24:HS24"/>
    <mergeCell ref="HB26:HJ26"/>
    <mergeCell ref="HK26:HS26"/>
    <mergeCell ref="HT26:IB26"/>
    <mergeCell ref="E27:T27"/>
    <mergeCell ref="U27:AC27"/>
    <mergeCell ref="AD27:AL27"/>
    <mergeCell ref="BW26:CE26"/>
    <mergeCell ref="CF26:CN26"/>
    <mergeCell ref="CO26:CW26"/>
    <mergeCell ref="CX26:DF26"/>
    <mergeCell ref="GS26:HA26"/>
    <mergeCell ref="FR27:FZ27"/>
    <mergeCell ref="GA27:GI27"/>
    <mergeCell ref="GJ27:GR27"/>
    <mergeCell ref="GS27:HA27"/>
    <mergeCell ref="E26:T26"/>
    <mergeCell ref="U26:AC26"/>
    <mergeCell ref="AD26:AL26"/>
    <mergeCell ref="AM26:AU26"/>
    <mergeCell ref="AV26:BD26"/>
    <mergeCell ref="DG26:DO26"/>
    <mergeCell ref="DP26:DX26"/>
    <mergeCell ref="DY26:EG26"/>
    <mergeCell ref="EH26:EP26"/>
    <mergeCell ref="HT28:IB28"/>
    <mergeCell ref="FI28:FQ28"/>
    <mergeCell ref="FR28:FZ28"/>
    <mergeCell ref="GA28:GI28"/>
    <mergeCell ref="GJ28:GR28"/>
    <mergeCell ref="DG27:DO27"/>
    <mergeCell ref="HT27:IB27"/>
    <mergeCell ref="HK27:HS27"/>
    <mergeCell ref="EH27:EP27"/>
    <mergeCell ref="EQ27:EY27"/>
    <mergeCell ref="EZ27:FH27"/>
    <mergeCell ref="EZ29:FH29"/>
    <mergeCell ref="EQ28:EY28"/>
    <mergeCell ref="EZ28:FH28"/>
    <mergeCell ref="EH28:EP28"/>
    <mergeCell ref="GS28:HA28"/>
    <mergeCell ref="HB28:HJ28"/>
    <mergeCell ref="HK28:HS28"/>
    <mergeCell ref="DY29:EG29"/>
    <mergeCell ref="EH29:EP29"/>
    <mergeCell ref="EQ29:EY29"/>
    <mergeCell ref="HK29:HS29"/>
    <mergeCell ref="FI29:FQ29"/>
    <mergeCell ref="DY28:EG28"/>
    <mergeCell ref="HT29:IB29"/>
    <mergeCell ref="AV31:BV31"/>
    <mergeCell ref="AV29:BD29"/>
    <mergeCell ref="BE29:BM29"/>
    <mergeCell ref="CF29:CN29"/>
    <mergeCell ref="CO29:CW29"/>
    <mergeCell ref="GJ29:GR29"/>
    <mergeCell ref="GS29:HA29"/>
    <mergeCell ref="HB29:HJ29"/>
    <mergeCell ref="DY27:EG27"/>
    <mergeCell ref="AV32:BV32"/>
    <mergeCell ref="CF32:DF32"/>
    <mergeCell ref="BN28:BV28"/>
    <mergeCell ref="BW28:CE28"/>
    <mergeCell ref="CF28:CN28"/>
    <mergeCell ref="CX28:DF28"/>
    <mergeCell ref="DG28:DO28"/>
    <mergeCell ref="DP28:DX28"/>
    <mergeCell ref="BW27:CE27"/>
    <mergeCell ref="Q34:AS34"/>
    <mergeCell ref="U35:AL35"/>
    <mergeCell ref="AV35:BV35"/>
    <mergeCell ref="BN29:BV29"/>
    <mergeCell ref="BW29:CE29"/>
    <mergeCell ref="HB27:HJ27"/>
    <mergeCell ref="AV34:BV34"/>
    <mergeCell ref="FR29:FZ29"/>
    <mergeCell ref="GA29:GI29"/>
    <mergeCell ref="DP29:DX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Y30"/>
  <sheetViews>
    <sheetView zoomScale="79" zoomScaleNormal="79" zoomScalePageLayoutView="0" workbookViewId="0" topLeftCell="A14">
      <selection activeCell="BZ21" activeCellId="1" sqref="AF21:AM21 BZ21:CF21"/>
    </sheetView>
  </sheetViews>
  <sheetFormatPr defaultColWidth="0.85546875" defaultRowHeight="15"/>
  <cols>
    <col min="1" max="153" width="0.85546875" style="194" customWidth="1"/>
    <col min="154" max="154" width="0.9921875" style="194" customWidth="1"/>
    <col min="155" max="16384" width="0.85546875" style="194" customWidth="1"/>
  </cols>
  <sheetData>
    <row r="1" spans="133:167" ht="11.25" customHeight="1">
      <c r="EC1" s="632" t="s">
        <v>44</v>
      </c>
      <c r="ED1" s="632"/>
      <c r="EE1" s="632"/>
      <c r="EF1" s="632"/>
      <c r="EG1" s="632"/>
      <c r="EH1" s="632"/>
      <c r="EI1" s="632"/>
      <c r="EJ1" s="632"/>
      <c r="EK1" s="632"/>
      <c r="EL1" s="632"/>
      <c r="EM1" s="632"/>
      <c r="EN1" s="632"/>
      <c r="EO1" s="632"/>
      <c r="EP1" s="632"/>
      <c r="EQ1" s="632"/>
      <c r="ER1" s="632"/>
      <c r="ES1" s="632"/>
      <c r="ET1" s="632"/>
      <c r="EU1" s="632"/>
      <c r="EV1" s="632"/>
      <c r="EW1" s="632"/>
      <c r="EX1" s="632"/>
      <c r="EY1" s="632"/>
      <c r="EZ1" s="632"/>
      <c r="FA1" s="632"/>
      <c r="FB1" s="632"/>
      <c r="FC1" s="632"/>
      <c r="FD1" s="632"/>
      <c r="FE1" s="632"/>
      <c r="FF1" s="632"/>
      <c r="FG1" s="632"/>
      <c r="FH1" s="632"/>
      <c r="FI1" s="632"/>
      <c r="FJ1" s="632"/>
      <c r="FK1" s="632"/>
    </row>
    <row r="2" spans="133:167" ht="11.25" customHeight="1">
      <c r="EC2" s="632"/>
      <c r="ED2" s="632"/>
      <c r="EE2" s="632"/>
      <c r="EF2" s="632"/>
      <c r="EG2" s="632"/>
      <c r="EH2" s="632"/>
      <c r="EI2" s="632"/>
      <c r="EJ2" s="632"/>
      <c r="EK2" s="632"/>
      <c r="EL2" s="632"/>
      <c r="EM2" s="632"/>
      <c r="EN2" s="632"/>
      <c r="EO2" s="632"/>
      <c r="EP2" s="632"/>
      <c r="EQ2" s="632"/>
      <c r="ER2" s="632"/>
      <c r="ES2" s="632"/>
      <c r="ET2" s="632"/>
      <c r="EU2" s="632"/>
      <c r="EV2" s="632"/>
      <c r="EW2" s="632"/>
      <c r="EX2" s="632"/>
      <c r="EY2" s="632"/>
      <c r="EZ2" s="632"/>
      <c r="FA2" s="632"/>
      <c r="FB2" s="632"/>
      <c r="FC2" s="632"/>
      <c r="FD2" s="632"/>
      <c r="FE2" s="632"/>
      <c r="FF2" s="632"/>
      <c r="FG2" s="632"/>
      <c r="FH2" s="632"/>
      <c r="FI2" s="632"/>
      <c r="FJ2" s="632"/>
      <c r="FK2" s="632"/>
    </row>
    <row r="3" spans="133:167" ht="11.25" customHeight="1">
      <c r="EC3" s="632"/>
      <c r="ED3" s="632"/>
      <c r="EE3" s="632"/>
      <c r="EF3" s="632"/>
      <c r="EG3" s="632"/>
      <c r="EH3" s="632"/>
      <c r="EI3" s="632"/>
      <c r="EJ3" s="632"/>
      <c r="EK3" s="632"/>
      <c r="EL3" s="632"/>
      <c r="EM3" s="632"/>
      <c r="EN3" s="632"/>
      <c r="EO3" s="632"/>
      <c r="EP3" s="632"/>
      <c r="EQ3" s="632"/>
      <c r="ER3" s="632"/>
      <c r="ES3" s="632"/>
      <c r="ET3" s="632"/>
      <c r="EU3" s="632"/>
      <c r="EV3" s="632"/>
      <c r="EW3" s="632"/>
      <c r="EX3" s="632"/>
      <c r="EY3" s="632"/>
      <c r="EZ3" s="632"/>
      <c r="FA3" s="632"/>
      <c r="FB3" s="632"/>
      <c r="FC3" s="632"/>
      <c r="FD3" s="632"/>
      <c r="FE3" s="632"/>
      <c r="FF3" s="632"/>
      <c r="FG3" s="632"/>
      <c r="FH3" s="632"/>
      <c r="FI3" s="632"/>
      <c r="FJ3" s="632"/>
      <c r="FK3" s="632"/>
    </row>
    <row r="4" spans="133:167" ht="11.25" customHeight="1">
      <c r="EC4" s="632"/>
      <c r="ED4" s="632"/>
      <c r="EE4" s="632"/>
      <c r="EF4" s="632"/>
      <c r="EG4" s="632"/>
      <c r="EH4" s="632"/>
      <c r="EI4" s="632"/>
      <c r="EJ4" s="632"/>
      <c r="EK4" s="632"/>
      <c r="EL4" s="632"/>
      <c r="EM4" s="632"/>
      <c r="EN4" s="632"/>
      <c r="EO4" s="632"/>
      <c r="EP4" s="632"/>
      <c r="EQ4" s="632"/>
      <c r="ER4" s="632"/>
      <c r="ES4" s="632"/>
      <c r="ET4" s="632"/>
      <c r="EU4" s="632"/>
      <c r="EV4" s="632"/>
      <c r="EW4" s="632"/>
      <c r="EX4" s="632"/>
      <c r="EY4" s="632"/>
      <c r="EZ4" s="632"/>
      <c r="FA4" s="632"/>
      <c r="FB4" s="632"/>
      <c r="FC4" s="632"/>
      <c r="FD4" s="632"/>
      <c r="FE4" s="632"/>
      <c r="FF4" s="632"/>
      <c r="FG4" s="632"/>
      <c r="FH4" s="632"/>
      <c r="FI4" s="632"/>
      <c r="FJ4" s="632"/>
      <c r="FK4" s="632"/>
    </row>
    <row r="5" spans="133:167" ht="25.5" customHeight="1">
      <c r="EC5" s="632"/>
      <c r="ED5" s="632"/>
      <c r="EE5" s="632"/>
      <c r="EF5" s="632"/>
      <c r="EG5" s="632"/>
      <c r="EH5" s="632"/>
      <c r="EI5" s="632"/>
      <c r="EJ5" s="632"/>
      <c r="EK5" s="632"/>
      <c r="EL5" s="632"/>
      <c r="EM5" s="632"/>
      <c r="EN5" s="632"/>
      <c r="EO5" s="632"/>
      <c r="EP5" s="632"/>
      <c r="EQ5" s="632"/>
      <c r="ER5" s="632"/>
      <c r="ES5" s="632"/>
      <c r="ET5" s="632"/>
      <c r="EU5" s="632"/>
      <c r="EV5" s="632"/>
      <c r="EW5" s="632"/>
      <c r="EX5" s="632"/>
      <c r="EY5" s="632"/>
      <c r="EZ5" s="632"/>
      <c r="FA5" s="632"/>
      <c r="FB5" s="632"/>
      <c r="FC5" s="632"/>
      <c r="FD5" s="632"/>
      <c r="FE5" s="632"/>
      <c r="FF5" s="632"/>
      <c r="FG5" s="632"/>
      <c r="FH5" s="632"/>
      <c r="FI5" s="632"/>
      <c r="FJ5" s="632"/>
      <c r="FK5" s="632"/>
    </row>
    <row r="6" s="196" customFormat="1" ht="15"/>
    <row r="7" spans="158:167" s="196" customFormat="1" ht="15">
      <c r="FB7" s="633" t="s">
        <v>45</v>
      </c>
      <c r="FC7" s="633"/>
      <c r="FD7" s="633"/>
      <c r="FE7" s="633"/>
      <c r="FF7" s="633"/>
      <c r="FG7" s="633"/>
      <c r="FH7" s="633"/>
      <c r="FI7" s="633"/>
      <c r="FJ7" s="633"/>
      <c r="FK7" s="633"/>
    </row>
    <row r="8" s="196" customFormat="1" ht="25.5" customHeight="1"/>
    <row r="9" spans="40:119" s="218" customFormat="1" ht="15.75">
      <c r="AN9" s="219" t="s">
        <v>785</v>
      </c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20"/>
      <c r="DL9" s="220"/>
      <c r="DM9" s="220"/>
      <c r="DN9" s="220"/>
      <c r="DO9" s="221"/>
    </row>
    <row r="10" s="196" customFormat="1" ht="15"/>
    <row r="11" spans="34:134" s="88" customFormat="1" ht="15">
      <c r="AH11" s="634" t="str">
        <f>'о расходовании субсидии'!A2</f>
        <v>АНО ЦСОН «Участие» </v>
      </c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4"/>
      <c r="BF11" s="634"/>
      <c r="BG11" s="634"/>
      <c r="BH11" s="634"/>
      <c r="BI11" s="634"/>
      <c r="BJ11" s="634"/>
      <c r="BK11" s="634"/>
      <c r="BL11" s="634"/>
      <c r="BM11" s="634"/>
      <c r="BN11" s="634"/>
      <c r="BO11" s="634"/>
      <c r="BP11" s="634"/>
      <c r="BQ11" s="634"/>
      <c r="BR11" s="634"/>
      <c r="BS11" s="634"/>
      <c r="BT11" s="634"/>
      <c r="BU11" s="634"/>
      <c r="BV11" s="634"/>
      <c r="BW11" s="634"/>
      <c r="BX11" s="634"/>
      <c r="BY11" s="634"/>
      <c r="BZ11" s="634"/>
      <c r="CA11" s="634"/>
      <c r="CB11" s="634"/>
      <c r="CC11" s="634"/>
      <c r="CD11" s="634"/>
      <c r="CE11" s="634"/>
      <c r="CF11" s="634"/>
      <c r="CG11" s="634"/>
      <c r="CH11" s="634"/>
      <c r="CI11" s="634"/>
      <c r="CJ11" s="634"/>
      <c r="CK11" s="634"/>
      <c r="CL11" s="634"/>
      <c r="CM11" s="634"/>
      <c r="CN11" s="634"/>
      <c r="CO11" s="634"/>
      <c r="CP11" s="634"/>
      <c r="CQ11" s="634"/>
      <c r="CR11" s="634"/>
      <c r="CS11" s="634"/>
      <c r="CT11" s="634"/>
      <c r="CU11" s="634"/>
      <c r="CV11" s="634"/>
      <c r="CW11" s="634"/>
      <c r="CX11" s="634"/>
      <c r="CY11" s="634"/>
      <c r="CZ11" s="634"/>
      <c r="DA11" s="634"/>
      <c r="DB11" s="634"/>
      <c r="DC11" s="634"/>
      <c r="DD11" s="634"/>
      <c r="DE11" s="634"/>
      <c r="DF11" s="634"/>
      <c r="DG11" s="634"/>
      <c r="DH11" s="634"/>
      <c r="DI11" s="634"/>
      <c r="DJ11" s="634"/>
      <c r="DK11" s="634"/>
      <c r="DL11" s="634"/>
      <c r="DM11" s="634"/>
      <c r="DN11" s="634"/>
      <c r="DO11" s="634"/>
      <c r="DP11" s="634"/>
      <c r="DQ11" s="634"/>
      <c r="DR11" s="634"/>
      <c r="DS11" s="634"/>
      <c r="DT11" s="634"/>
      <c r="DU11" s="634"/>
      <c r="DV11" s="634"/>
      <c r="DW11" s="634"/>
      <c r="DX11" s="634"/>
      <c r="DY11" s="634"/>
      <c r="DZ11" s="634"/>
      <c r="EA11" s="634"/>
      <c r="EB11" s="634"/>
      <c r="EC11" s="634"/>
      <c r="ED11" s="634"/>
    </row>
    <row r="12" spans="34:134" s="198" customFormat="1" ht="12.75" customHeight="1">
      <c r="AH12" s="635" t="s">
        <v>25</v>
      </c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5"/>
      <c r="AT12" s="635"/>
      <c r="AU12" s="635"/>
      <c r="AV12" s="635"/>
      <c r="AW12" s="635"/>
      <c r="AX12" s="635"/>
      <c r="AY12" s="635"/>
      <c r="AZ12" s="635"/>
      <c r="BA12" s="635"/>
      <c r="BB12" s="635"/>
      <c r="BC12" s="635"/>
      <c r="BD12" s="635"/>
      <c r="BE12" s="635"/>
      <c r="BF12" s="635"/>
      <c r="BG12" s="635"/>
      <c r="BH12" s="635"/>
      <c r="BI12" s="635"/>
      <c r="BJ12" s="635"/>
      <c r="BK12" s="635"/>
      <c r="BL12" s="635"/>
      <c r="BM12" s="635"/>
      <c r="BN12" s="635"/>
      <c r="BO12" s="635"/>
      <c r="BP12" s="635"/>
      <c r="BQ12" s="635"/>
      <c r="BR12" s="635"/>
      <c r="BS12" s="635"/>
      <c r="BT12" s="635"/>
      <c r="BU12" s="635"/>
      <c r="BV12" s="635"/>
      <c r="BW12" s="635"/>
      <c r="BX12" s="635"/>
      <c r="BY12" s="635"/>
      <c r="BZ12" s="635"/>
      <c r="CA12" s="635"/>
      <c r="CB12" s="635"/>
      <c r="CC12" s="635"/>
      <c r="CD12" s="635"/>
      <c r="CE12" s="635"/>
      <c r="CF12" s="635"/>
      <c r="CG12" s="635"/>
      <c r="CH12" s="635"/>
      <c r="CI12" s="635"/>
      <c r="CJ12" s="635"/>
      <c r="CK12" s="635"/>
      <c r="CL12" s="635"/>
      <c r="CM12" s="635"/>
      <c r="CN12" s="635"/>
      <c r="CO12" s="635"/>
      <c r="CP12" s="635"/>
      <c r="CQ12" s="635"/>
      <c r="CR12" s="635"/>
      <c r="CS12" s="635"/>
      <c r="CT12" s="635"/>
      <c r="CU12" s="635"/>
      <c r="CV12" s="635"/>
      <c r="CW12" s="635"/>
      <c r="CX12" s="635"/>
      <c r="CY12" s="635"/>
      <c r="CZ12" s="635"/>
      <c r="DA12" s="635"/>
      <c r="DB12" s="635"/>
      <c r="DC12" s="635"/>
      <c r="DD12" s="635"/>
      <c r="DE12" s="635"/>
      <c r="DF12" s="635"/>
      <c r="DG12" s="635"/>
      <c r="DH12" s="635"/>
      <c r="DI12" s="635"/>
      <c r="DJ12" s="635"/>
      <c r="DK12" s="635"/>
      <c r="DL12" s="635"/>
      <c r="DM12" s="635"/>
      <c r="DN12" s="635"/>
      <c r="DO12" s="635"/>
      <c r="DP12" s="635"/>
      <c r="DQ12" s="635"/>
      <c r="DR12" s="635"/>
      <c r="DS12" s="635"/>
      <c r="DT12" s="635"/>
      <c r="DU12" s="635"/>
      <c r="DV12" s="635"/>
      <c r="DW12" s="635"/>
      <c r="DX12" s="635"/>
      <c r="DY12" s="635"/>
      <c r="DZ12" s="635"/>
      <c r="EA12" s="635"/>
      <c r="EB12" s="635"/>
      <c r="EC12" s="635"/>
      <c r="ED12" s="635"/>
    </row>
    <row r="13" s="196" customFormat="1" ht="15"/>
    <row r="14" s="198" customFormat="1" ht="9.75" customHeight="1">
      <c r="B14" s="198" t="s">
        <v>46</v>
      </c>
    </row>
    <row r="15" spans="1:167" s="198" customFormat="1" ht="12.75" customHeight="1">
      <c r="A15" s="617" t="s">
        <v>47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9"/>
      <c r="P15" s="626" t="s">
        <v>48</v>
      </c>
      <c r="Q15" s="627"/>
      <c r="R15" s="627"/>
      <c r="S15" s="627"/>
      <c r="T15" s="627"/>
      <c r="U15" s="627"/>
      <c r="V15" s="627"/>
      <c r="W15" s="628"/>
      <c r="X15" s="626" t="s">
        <v>49</v>
      </c>
      <c r="Y15" s="627"/>
      <c r="Z15" s="627"/>
      <c r="AA15" s="627"/>
      <c r="AB15" s="627"/>
      <c r="AC15" s="627"/>
      <c r="AD15" s="627"/>
      <c r="AE15" s="628"/>
      <c r="AF15" s="645" t="s">
        <v>50</v>
      </c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6"/>
      <c r="CN15" s="646"/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6"/>
      <c r="DF15" s="646"/>
      <c r="DG15" s="646"/>
      <c r="DH15" s="646"/>
      <c r="DI15" s="646"/>
      <c r="DJ15" s="646"/>
      <c r="DK15" s="646"/>
      <c r="DL15" s="646"/>
      <c r="DM15" s="646"/>
      <c r="DN15" s="646"/>
      <c r="DO15" s="646"/>
      <c r="DP15" s="646"/>
      <c r="DQ15" s="646"/>
      <c r="DR15" s="646"/>
      <c r="DS15" s="646"/>
      <c r="DT15" s="646"/>
      <c r="DU15" s="646"/>
      <c r="DV15" s="646"/>
      <c r="DW15" s="646"/>
      <c r="DX15" s="646"/>
      <c r="DY15" s="646"/>
      <c r="DZ15" s="646"/>
      <c r="EA15" s="646"/>
      <c r="EB15" s="646"/>
      <c r="EC15" s="646"/>
      <c r="ED15" s="646"/>
      <c r="EE15" s="646"/>
      <c r="EF15" s="646"/>
      <c r="EG15" s="646"/>
      <c r="EH15" s="646"/>
      <c r="EI15" s="646"/>
      <c r="EJ15" s="646"/>
      <c r="EK15" s="646"/>
      <c r="EL15" s="646"/>
      <c r="EM15" s="646"/>
      <c r="EN15" s="646"/>
      <c r="EO15" s="646"/>
      <c r="EP15" s="646"/>
      <c r="EQ15" s="646"/>
      <c r="ER15" s="646"/>
      <c r="ES15" s="646"/>
      <c r="ET15" s="646"/>
      <c r="EU15" s="647"/>
      <c r="EV15" s="617" t="s">
        <v>51</v>
      </c>
      <c r="EW15" s="618"/>
      <c r="EX15" s="618"/>
      <c r="EY15" s="618"/>
      <c r="EZ15" s="618"/>
      <c r="FA15" s="618"/>
      <c r="FB15" s="618"/>
      <c r="FC15" s="618"/>
      <c r="FD15" s="618"/>
      <c r="FE15" s="618"/>
      <c r="FF15" s="618"/>
      <c r="FG15" s="618"/>
      <c r="FH15" s="618"/>
      <c r="FI15" s="618"/>
      <c r="FJ15" s="618"/>
      <c r="FK15" s="619"/>
    </row>
    <row r="16" spans="1:167" s="198" customFormat="1" ht="201.75" customHeight="1">
      <c r="A16" s="620"/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2"/>
      <c r="P16" s="629"/>
      <c r="Q16" s="630"/>
      <c r="R16" s="630"/>
      <c r="S16" s="630"/>
      <c r="T16" s="630"/>
      <c r="U16" s="630"/>
      <c r="V16" s="630"/>
      <c r="W16" s="631"/>
      <c r="X16" s="629"/>
      <c r="Y16" s="630"/>
      <c r="Z16" s="630"/>
      <c r="AA16" s="630"/>
      <c r="AB16" s="630"/>
      <c r="AC16" s="630"/>
      <c r="AD16" s="630"/>
      <c r="AE16" s="631"/>
      <c r="AF16" s="614" t="s">
        <v>52</v>
      </c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6"/>
      <c r="AV16" s="614" t="s">
        <v>53</v>
      </c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6"/>
      <c r="BL16" s="614" t="s">
        <v>54</v>
      </c>
      <c r="BM16" s="615"/>
      <c r="BN16" s="615"/>
      <c r="BO16" s="615"/>
      <c r="BP16" s="615"/>
      <c r="BQ16" s="615"/>
      <c r="BR16" s="615"/>
      <c r="BS16" s="615"/>
      <c r="BT16" s="615"/>
      <c r="BU16" s="615"/>
      <c r="BV16" s="615"/>
      <c r="BW16" s="615"/>
      <c r="BX16" s="615"/>
      <c r="BY16" s="616"/>
      <c r="BZ16" s="614" t="s">
        <v>55</v>
      </c>
      <c r="CA16" s="615"/>
      <c r="CB16" s="615"/>
      <c r="CC16" s="615"/>
      <c r="CD16" s="615"/>
      <c r="CE16" s="615"/>
      <c r="CF16" s="615"/>
      <c r="CG16" s="615"/>
      <c r="CH16" s="615"/>
      <c r="CI16" s="615"/>
      <c r="CJ16" s="615"/>
      <c r="CK16" s="615"/>
      <c r="CL16" s="615"/>
      <c r="CM16" s="616"/>
      <c r="CN16" s="614" t="s">
        <v>56</v>
      </c>
      <c r="CO16" s="615"/>
      <c r="CP16" s="615"/>
      <c r="CQ16" s="615"/>
      <c r="CR16" s="615"/>
      <c r="CS16" s="615"/>
      <c r="CT16" s="615"/>
      <c r="CU16" s="615"/>
      <c r="CV16" s="615"/>
      <c r="CW16" s="615"/>
      <c r="CX16" s="615"/>
      <c r="CY16" s="615"/>
      <c r="CZ16" s="615"/>
      <c r="DA16" s="615"/>
      <c r="DB16" s="615"/>
      <c r="DC16" s="616"/>
      <c r="DD16" s="614" t="s">
        <v>57</v>
      </c>
      <c r="DE16" s="615"/>
      <c r="DF16" s="615"/>
      <c r="DG16" s="615"/>
      <c r="DH16" s="615"/>
      <c r="DI16" s="615"/>
      <c r="DJ16" s="615"/>
      <c r="DK16" s="615"/>
      <c r="DL16" s="615"/>
      <c r="DM16" s="615"/>
      <c r="DN16" s="615"/>
      <c r="DO16" s="615"/>
      <c r="DP16" s="615"/>
      <c r="DQ16" s="615"/>
      <c r="DR16" s="615"/>
      <c r="DS16" s="616"/>
      <c r="DT16" s="614" t="s">
        <v>58</v>
      </c>
      <c r="DU16" s="615"/>
      <c r="DV16" s="615"/>
      <c r="DW16" s="615"/>
      <c r="DX16" s="615"/>
      <c r="DY16" s="615"/>
      <c r="DZ16" s="615"/>
      <c r="EA16" s="615"/>
      <c r="EB16" s="615"/>
      <c r="EC16" s="615"/>
      <c r="ED16" s="615"/>
      <c r="EE16" s="615"/>
      <c r="EF16" s="615"/>
      <c r="EG16" s="616"/>
      <c r="EH16" s="614" t="s">
        <v>59</v>
      </c>
      <c r="EI16" s="615"/>
      <c r="EJ16" s="615"/>
      <c r="EK16" s="615"/>
      <c r="EL16" s="615"/>
      <c r="EM16" s="615"/>
      <c r="EN16" s="615"/>
      <c r="EO16" s="615"/>
      <c r="EP16" s="615"/>
      <c r="EQ16" s="615"/>
      <c r="ER16" s="615"/>
      <c r="ES16" s="615"/>
      <c r="ET16" s="615"/>
      <c r="EU16" s="616"/>
      <c r="EV16" s="623"/>
      <c r="EW16" s="624"/>
      <c r="EX16" s="624"/>
      <c r="EY16" s="624"/>
      <c r="EZ16" s="624"/>
      <c r="FA16" s="624"/>
      <c r="FB16" s="624"/>
      <c r="FC16" s="624"/>
      <c r="FD16" s="624"/>
      <c r="FE16" s="624"/>
      <c r="FF16" s="624"/>
      <c r="FG16" s="624"/>
      <c r="FH16" s="624"/>
      <c r="FI16" s="624"/>
      <c r="FJ16" s="624"/>
      <c r="FK16" s="625"/>
    </row>
    <row r="17" spans="1:181" s="198" customFormat="1" ht="84" customHeight="1">
      <c r="A17" s="623"/>
      <c r="B17" s="624"/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5"/>
      <c r="P17" s="614"/>
      <c r="Q17" s="615"/>
      <c r="R17" s="615"/>
      <c r="S17" s="615"/>
      <c r="T17" s="615"/>
      <c r="U17" s="615"/>
      <c r="V17" s="615"/>
      <c r="W17" s="616"/>
      <c r="X17" s="614"/>
      <c r="Y17" s="615"/>
      <c r="Z17" s="615"/>
      <c r="AA17" s="615"/>
      <c r="AB17" s="615"/>
      <c r="AC17" s="615"/>
      <c r="AD17" s="615"/>
      <c r="AE17" s="616"/>
      <c r="AF17" s="614" t="s">
        <v>60</v>
      </c>
      <c r="AG17" s="615"/>
      <c r="AH17" s="615"/>
      <c r="AI17" s="615"/>
      <c r="AJ17" s="615"/>
      <c r="AK17" s="615"/>
      <c r="AL17" s="615"/>
      <c r="AM17" s="616"/>
      <c r="AN17" s="614" t="s">
        <v>61</v>
      </c>
      <c r="AO17" s="615"/>
      <c r="AP17" s="615"/>
      <c r="AQ17" s="615"/>
      <c r="AR17" s="615"/>
      <c r="AS17" s="615"/>
      <c r="AT17" s="615"/>
      <c r="AU17" s="616"/>
      <c r="AV17" s="614" t="s">
        <v>60</v>
      </c>
      <c r="AW17" s="615"/>
      <c r="AX17" s="615"/>
      <c r="AY17" s="615"/>
      <c r="AZ17" s="615"/>
      <c r="BA17" s="615"/>
      <c r="BB17" s="615"/>
      <c r="BC17" s="616"/>
      <c r="BD17" s="614" t="s">
        <v>61</v>
      </c>
      <c r="BE17" s="615"/>
      <c r="BF17" s="615"/>
      <c r="BG17" s="615"/>
      <c r="BH17" s="615"/>
      <c r="BI17" s="615"/>
      <c r="BJ17" s="615"/>
      <c r="BK17" s="616"/>
      <c r="BL17" s="614" t="s">
        <v>60</v>
      </c>
      <c r="BM17" s="615"/>
      <c r="BN17" s="615"/>
      <c r="BO17" s="615"/>
      <c r="BP17" s="615"/>
      <c r="BQ17" s="615"/>
      <c r="BR17" s="616"/>
      <c r="BS17" s="614" t="s">
        <v>61</v>
      </c>
      <c r="BT17" s="615"/>
      <c r="BU17" s="615"/>
      <c r="BV17" s="615"/>
      <c r="BW17" s="615"/>
      <c r="BX17" s="615"/>
      <c r="BY17" s="616"/>
      <c r="BZ17" s="614" t="s">
        <v>60</v>
      </c>
      <c r="CA17" s="615"/>
      <c r="CB17" s="615"/>
      <c r="CC17" s="615"/>
      <c r="CD17" s="615"/>
      <c r="CE17" s="615"/>
      <c r="CF17" s="616"/>
      <c r="CG17" s="614" t="s">
        <v>61</v>
      </c>
      <c r="CH17" s="615"/>
      <c r="CI17" s="615"/>
      <c r="CJ17" s="615"/>
      <c r="CK17" s="615"/>
      <c r="CL17" s="615"/>
      <c r="CM17" s="616"/>
      <c r="CN17" s="614" t="s">
        <v>60</v>
      </c>
      <c r="CO17" s="615"/>
      <c r="CP17" s="615"/>
      <c r="CQ17" s="615"/>
      <c r="CR17" s="615"/>
      <c r="CS17" s="615"/>
      <c r="CT17" s="615"/>
      <c r="CU17" s="616"/>
      <c r="CV17" s="614" t="s">
        <v>61</v>
      </c>
      <c r="CW17" s="615"/>
      <c r="CX17" s="615"/>
      <c r="CY17" s="615"/>
      <c r="CZ17" s="615"/>
      <c r="DA17" s="615"/>
      <c r="DB17" s="615"/>
      <c r="DC17" s="616"/>
      <c r="DD17" s="614" t="s">
        <v>60</v>
      </c>
      <c r="DE17" s="615"/>
      <c r="DF17" s="615"/>
      <c r="DG17" s="615"/>
      <c r="DH17" s="615"/>
      <c r="DI17" s="615"/>
      <c r="DJ17" s="615"/>
      <c r="DK17" s="616"/>
      <c r="DL17" s="614" t="s">
        <v>61</v>
      </c>
      <c r="DM17" s="615"/>
      <c r="DN17" s="615"/>
      <c r="DO17" s="615"/>
      <c r="DP17" s="615"/>
      <c r="DQ17" s="615"/>
      <c r="DR17" s="615"/>
      <c r="DS17" s="616"/>
      <c r="DT17" s="614" t="s">
        <v>60</v>
      </c>
      <c r="DU17" s="615"/>
      <c r="DV17" s="615"/>
      <c r="DW17" s="615"/>
      <c r="DX17" s="615"/>
      <c r="DY17" s="615"/>
      <c r="DZ17" s="616"/>
      <c r="EA17" s="614" t="s">
        <v>61</v>
      </c>
      <c r="EB17" s="615"/>
      <c r="EC17" s="615"/>
      <c r="ED17" s="615"/>
      <c r="EE17" s="615"/>
      <c r="EF17" s="615"/>
      <c r="EG17" s="616"/>
      <c r="EH17" s="614" t="s">
        <v>60</v>
      </c>
      <c r="EI17" s="615"/>
      <c r="EJ17" s="615"/>
      <c r="EK17" s="615"/>
      <c r="EL17" s="615"/>
      <c r="EM17" s="615"/>
      <c r="EN17" s="616"/>
      <c r="EO17" s="614" t="s">
        <v>61</v>
      </c>
      <c r="EP17" s="615"/>
      <c r="EQ17" s="615"/>
      <c r="ER17" s="615"/>
      <c r="ES17" s="615"/>
      <c r="ET17" s="615"/>
      <c r="EU17" s="616"/>
      <c r="EV17" s="614" t="s">
        <v>31</v>
      </c>
      <c r="EW17" s="615"/>
      <c r="EX17" s="615"/>
      <c r="EY17" s="615"/>
      <c r="EZ17" s="615"/>
      <c r="FA17" s="615"/>
      <c r="FB17" s="615"/>
      <c r="FC17" s="616"/>
      <c r="FD17" s="614" t="s">
        <v>61</v>
      </c>
      <c r="FE17" s="615"/>
      <c r="FF17" s="615"/>
      <c r="FG17" s="615"/>
      <c r="FH17" s="615"/>
      <c r="FI17" s="615"/>
      <c r="FJ17" s="615"/>
      <c r="FK17" s="616"/>
      <c r="FY17" s="21"/>
    </row>
    <row r="18" spans="1:167" s="198" customFormat="1" ht="14.25" customHeight="1">
      <c r="A18" s="611">
        <v>1</v>
      </c>
      <c r="B18" s="612"/>
      <c r="C18" s="612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3"/>
      <c r="P18" s="611">
        <v>2</v>
      </c>
      <c r="Q18" s="612"/>
      <c r="R18" s="612"/>
      <c r="S18" s="612"/>
      <c r="T18" s="612"/>
      <c r="U18" s="612"/>
      <c r="V18" s="612"/>
      <c r="W18" s="613"/>
      <c r="X18" s="611">
        <v>3</v>
      </c>
      <c r="Y18" s="612"/>
      <c r="Z18" s="612"/>
      <c r="AA18" s="612"/>
      <c r="AB18" s="612"/>
      <c r="AC18" s="612"/>
      <c r="AD18" s="612"/>
      <c r="AE18" s="613"/>
      <c r="AF18" s="611">
        <v>4</v>
      </c>
      <c r="AG18" s="612"/>
      <c r="AH18" s="612"/>
      <c r="AI18" s="612"/>
      <c r="AJ18" s="612"/>
      <c r="AK18" s="612"/>
      <c r="AL18" s="612"/>
      <c r="AM18" s="613"/>
      <c r="AN18" s="611">
        <v>5</v>
      </c>
      <c r="AO18" s="612"/>
      <c r="AP18" s="612"/>
      <c r="AQ18" s="612"/>
      <c r="AR18" s="612"/>
      <c r="AS18" s="612"/>
      <c r="AT18" s="612"/>
      <c r="AU18" s="613"/>
      <c r="AV18" s="611">
        <v>6</v>
      </c>
      <c r="AW18" s="612"/>
      <c r="AX18" s="612"/>
      <c r="AY18" s="612"/>
      <c r="AZ18" s="612"/>
      <c r="BA18" s="612"/>
      <c r="BB18" s="612"/>
      <c r="BC18" s="613"/>
      <c r="BD18" s="611">
        <v>7</v>
      </c>
      <c r="BE18" s="612"/>
      <c r="BF18" s="612"/>
      <c r="BG18" s="612"/>
      <c r="BH18" s="612"/>
      <c r="BI18" s="612"/>
      <c r="BJ18" s="612"/>
      <c r="BK18" s="613"/>
      <c r="BL18" s="611">
        <v>8</v>
      </c>
      <c r="BM18" s="612"/>
      <c r="BN18" s="612"/>
      <c r="BO18" s="612"/>
      <c r="BP18" s="612"/>
      <c r="BQ18" s="612"/>
      <c r="BR18" s="613"/>
      <c r="BS18" s="611">
        <v>9</v>
      </c>
      <c r="BT18" s="612"/>
      <c r="BU18" s="612"/>
      <c r="BV18" s="612"/>
      <c r="BW18" s="612"/>
      <c r="BX18" s="612"/>
      <c r="BY18" s="613"/>
      <c r="BZ18" s="611">
        <v>10</v>
      </c>
      <c r="CA18" s="612"/>
      <c r="CB18" s="612"/>
      <c r="CC18" s="612"/>
      <c r="CD18" s="612"/>
      <c r="CE18" s="612"/>
      <c r="CF18" s="613"/>
      <c r="CG18" s="611">
        <v>11</v>
      </c>
      <c r="CH18" s="612"/>
      <c r="CI18" s="612"/>
      <c r="CJ18" s="612"/>
      <c r="CK18" s="612"/>
      <c r="CL18" s="612"/>
      <c r="CM18" s="613"/>
      <c r="CN18" s="611">
        <v>12</v>
      </c>
      <c r="CO18" s="612"/>
      <c r="CP18" s="612"/>
      <c r="CQ18" s="612"/>
      <c r="CR18" s="612"/>
      <c r="CS18" s="612"/>
      <c r="CT18" s="612"/>
      <c r="CU18" s="613"/>
      <c r="CV18" s="611">
        <v>13</v>
      </c>
      <c r="CW18" s="612"/>
      <c r="CX18" s="612"/>
      <c r="CY18" s="612"/>
      <c r="CZ18" s="612"/>
      <c r="DA18" s="612"/>
      <c r="DB18" s="612"/>
      <c r="DC18" s="613"/>
      <c r="DD18" s="611">
        <v>14</v>
      </c>
      <c r="DE18" s="612"/>
      <c r="DF18" s="612"/>
      <c r="DG18" s="612"/>
      <c r="DH18" s="612"/>
      <c r="DI18" s="612"/>
      <c r="DJ18" s="612"/>
      <c r="DK18" s="613"/>
      <c r="DL18" s="611">
        <v>15</v>
      </c>
      <c r="DM18" s="612"/>
      <c r="DN18" s="612"/>
      <c r="DO18" s="612"/>
      <c r="DP18" s="612"/>
      <c r="DQ18" s="612"/>
      <c r="DR18" s="612"/>
      <c r="DS18" s="613"/>
      <c r="DT18" s="611">
        <v>16</v>
      </c>
      <c r="DU18" s="612"/>
      <c r="DV18" s="612"/>
      <c r="DW18" s="612"/>
      <c r="DX18" s="612"/>
      <c r="DY18" s="612"/>
      <c r="DZ18" s="613"/>
      <c r="EA18" s="611">
        <v>17</v>
      </c>
      <c r="EB18" s="612"/>
      <c r="EC18" s="612"/>
      <c r="ED18" s="612"/>
      <c r="EE18" s="612"/>
      <c r="EF18" s="612"/>
      <c r="EG18" s="613"/>
      <c r="EH18" s="611">
        <v>18</v>
      </c>
      <c r="EI18" s="612"/>
      <c r="EJ18" s="612"/>
      <c r="EK18" s="612"/>
      <c r="EL18" s="612"/>
      <c r="EM18" s="612"/>
      <c r="EN18" s="613"/>
      <c r="EO18" s="611">
        <v>19</v>
      </c>
      <c r="EP18" s="612"/>
      <c r="EQ18" s="612"/>
      <c r="ER18" s="612"/>
      <c r="ES18" s="612"/>
      <c r="ET18" s="612"/>
      <c r="EU18" s="613"/>
      <c r="EV18" s="642">
        <v>20</v>
      </c>
      <c r="EW18" s="643"/>
      <c r="EX18" s="643"/>
      <c r="EY18" s="643"/>
      <c r="EZ18" s="643"/>
      <c r="FA18" s="643"/>
      <c r="FB18" s="643"/>
      <c r="FC18" s="644"/>
      <c r="FD18" s="642">
        <v>21</v>
      </c>
      <c r="FE18" s="643"/>
      <c r="FF18" s="643"/>
      <c r="FG18" s="643"/>
      <c r="FH18" s="643"/>
      <c r="FI18" s="643"/>
      <c r="FJ18" s="643"/>
      <c r="FK18" s="644"/>
    </row>
    <row r="19" spans="1:167" s="198" customFormat="1" ht="99.75" customHeight="1">
      <c r="A19" s="648" t="s">
        <v>62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50"/>
      <c r="P19" s="639"/>
      <c r="Q19" s="640"/>
      <c r="R19" s="640"/>
      <c r="S19" s="640"/>
      <c r="T19" s="640"/>
      <c r="U19" s="640"/>
      <c r="V19" s="640"/>
      <c r="W19" s="641"/>
      <c r="X19" s="639"/>
      <c r="Y19" s="640"/>
      <c r="Z19" s="640"/>
      <c r="AA19" s="640"/>
      <c r="AB19" s="640"/>
      <c r="AC19" s="640"/>
      <c r="AD19" s="640"/>
      <c r="AE19" s="641"/>
      <c r="AF19" s="639"/>
      <c r="AG19" s="640"/>
      <c r="AH19" s="640"/>
      <c r="AI19" s="640"/>
      <c r="AJ19" s="640"/>
      <c r="AK19" s="640"/>
      <c r="AL19" s="640"/>
      <c r="AM19" s="641"/>
      <c r="AN19" s="639"/>
      <c r="AO19" s="640"/>
      <c r="AP19" s="640"/>
      <c r="AQ19" s="640"/>
      <c r="AR19" s="640"/>
      <c r="AS19" s="640"/>
      <c r="AT19" s="640"/>
      <c r="AU19" s="641"/>
      <c r="AV19" s="639"/>
      <c r="AW19" s="640"/>
      <c r="AX19" s="640"/>
      <c r="AY19" s="640"/>
      <c r="AZ19" s="640"/>
      <c r="BA19" s="640"/>
      <c r="BB19" s="640"/>
      <c r="BC19" s="641"/>
      <c r="BD19" s="639"/>
      <c r="BE19" s="640"/>
      <c r="BF19" s="640"/>
      <c r="BG19" s="640"/>
      <c r="BH19" s="640"/>
      <c r="BI19" s="640"/>
      <c r="BJ19" s="640"/>
      <c r="BK19" s="641"/>
      <c r="BL19" s="639"/>
      <c r="BM19" s="640"/>
      <c r="BN19" s="640"/>
      <c r="BO19" s="640"/>
      <c r="BP19" s="640"/>
      <c r="BQ19" s="640"/>
      <c r="BR19" s="641"/>
      <c r="BS19" s="639"/>
      <c r="BT19" s="640"/>
      <c r="BU19" s="640"/>
      <c r="BV19" s="640"/>
      <c r="BW19" s="640"/>
      <c r="BX19" s="640"/>
      <c r="BY19" s="641"/>
      <c r="BZ19" s="639"/>
      <c r="CA19" s="640"/>
      <c r="CB19" s="640"/>
      <c r="CC19" s="640"/>
      <c r="CD19" s="640"/>
      <c r="CE19" s="640"/>
      <c r="CF19" s="641"/>
      <c r="CG19" s="639"/>
      <c r="CH19" s="640"/>
      <c r="CI19" s="640"/>
      <c r="CJ19" s="640"/>
      <c r="CK19" s="640"/>
      <c r="CL19" s="640"/>
      <c r="CM19" s="641"/>
      <c r="CN19" s="639"/>
      <c r="CO19" s="640"/>
      <c r="CP19" s="640"/>
      <c r="CQ19" s="640"/>
      <c r="CR19" s="640"/>
      <c r="CS19" s="640"/>
      <c r="CT19" s="640"/>
      <c r="CU19" s="641"/>
      <c r="CV19" s="639"/>
      <c r="CW19" s="640"/>
      <c r="CX19" s="640"/>
      <c r="CY19" s="640"/>
      <c r="CZ19" s="640"/>
      <c r="DA19" s="640"/>
      <c r="DB19" s="640"/>
      <c r="DC19" s="641"/>
      <c r="DD19" s="639"/>
      <c r="DE19" s="640"/>
      <c r="DF19" s="640"/>
      <c r="DG19" s="640"/>
      <c r="DH19" s="640"/>
      <c r="DI19" s="640"/>
      <c r="DJ19" s="640"/>
      <c r="DK19" s="641"/>
      <c r="DL19" s="639"/>
      <c r="DM19" s="640"/>
      <c r="DN19" s="640"/>
      <c r="DO19" s="640"/>
      <c r="DP19" s="640"/>
      <c r="DQ19" s="640"/>
      <c r="DR19" s="640"/>
      <c r="DS19" s="641"/>
      <c r="DT19" s="639"/>
      <c r="DU19" s="640"/>
      <c r="DV19" s="640"/>
      <c r="DW19" s="640"/>
      <c r="DX19" s="640"/>
      <c r="DY19" s="640"/>
      <c r="DZ19" s="641"/>
      <c r="EA19" s="639"/>
      <c r="EB19" s="640"/>
      <c r="EC19" s="640"/>
      <c r="ED19" s="640"/>
      <c r="EE19" s="640"/>
      <c r="EF19" s="640"/>
      <c r="EG19" s="641"/>
      <c r="EH19" s="639"/>
      <c r="EI19" s="640"/>
      <c r="EJ19" s="640"/>
      <c r="EK19" s="640"/>
      <c r="EL19" s="640"/>
      <c r="EM19" s="640"/>
      <c r="EN19" s="641"/>
      <c r="EO19" s="639"/>
      <c r="EP19" s="640"/>
      <c r="EQ19" s="640"/>
      <c r="ER19" s="640"/>
      <c r="ES19" s="640"/>
      <c r="ET19" s="640"/>
      <c r="EU19" s="641"/>
      <c r="EV19" s="636"/>
      <c r="EW19" s="637"/>
      <c r="EX19" s="637"/>
      <c r="EY19" s="637"/>
      <c r="EZ19" s="637"/>
      <c r="FA19" s="637"/>
      <c r="FB19" s="637"/>
      <c r="FC19" s="638"/>
      <c r="FD19" s="636"/>
      <c r="FE19" s="637"/>
      <c r="FF19" s="637"/>
      <c r="FG19" s="637"/>
      <c r="FH19" s="637"/>
      <c r="FI19" s="637"/>
      <c r="FJ19" s="637"/>
      <c r="FK19" s="638"/>
    </row>
    <row r="20" spans="1:167" s="198" customFormat="1" ht="51.75" customHeight="1">
      <c r="A20" s="648" t="s">
        <v>63</v>
      </c>
      <c r="B20" s="649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50"/>
      <c r="P20" s="639"/>
      <c r="Q20" s="640"/>
      <c r="R20" s="640"/>
      <c r="S20" s="640"/>
      <c r="T20" s="640"/>
      <c r="U20" s="640"/>
      <c r="V20" s="640"/>
      <c r="W20" s="641"/>
      <c r="X20" s="639"/>
      <c r="Y20" s="640"/>
      <c r="Z20" s="640"/>
      <c r="AA20" s="640"/>
      <c r="AB20" s="640"/>
      <c r="AC20" s="640"/>
      <c r="AD20" s="640"/>
      <c r="AE20" s="641"/>
      <c r="AF20" s="639"/>
      <c r="AG20" s="640"/>
      <c r="AH20" s="640"/>
      <c r="AI20" s="640"/>
      <c r="AJ20" s="640"/>
      <c r="AK20" s="640"/>
      <c r="AL20" s="640"/>
      <c r="AM20" s="641"/>
      <c r="AN20" s="639"/>
      <c r="AO20" s="640"/>
      <c r="AP20" s="640"/>
      <c r="AQ20" s="640"/>
      <c r="AR20" s="640"/>
      <c r="AS20" s="640"/>
      <c r="AT20" s="640"/>
      <c r="AU20" s="641"/>
      <c r="AV20" s="639"/>
      <c r="AW20" s="640"/>
      <c r="AX20" s="640"/>
      <c r="AY20" s="640"/>
      <c r="AZ20" s="640"/>
      <c r="BA20" s="640"/>
      <c r="BB20" s="640"/>
      <c r="BC20" s="641"/>
      <c r="BD20" s="639"/>
      <c r="BE20" s="640"/>
      <c r="BF20" s="640"/>
      <c r="BG20" s="640"/>
      <c r="BH20" s="640"/>
      <c r="BI20" s="640"/>
      <c r="BJ20" s="640"/>
      <c r="BK20" s="641"/>
      <c r="BL20" s="639"/>
      <c r="BM20" s="640"/>
      <c r="BN20" s="640"/>
      <c r="BO20" s="640"/>
      <c r="BP20" s="640"/>
      <c r="BQ20" s="640"/>
      <c r="BR20" s="641"/>
      <c r="BS20" s="639"/>
      <c r="BT20" s="640"/>
      <c r="BU20" s="640"/>
      <c r="BV20" s="640"/>
      <c r="BW20" s="640"/>
      <c r="BX20" s="640"/>
      <c r="BY20" s="641"/>
      <c r="BZ20" s="639"/>
      <c r="CA20" s="640"/>
      <c r="CB20" s="640"/>
      <c r="CC20" s="640"/>
      <c r="CD20" s="640"/>
      <c r="CE20" s="640"/>
      <c r="CF20" s="641"/>
      <c r="CG20" s="639"/>
      <c r="CH20" s="640"/>
      <c r="CI20" s="640"/>
      <c r="CJ20" s="640"/>
      <c r="CK20" s="640"/>
      <c r="CL20" s="640"/>
      <c r="CM20" s="641"/>
      <c r="CN20" s="639"/>
      <c r="CO20" s="640"/>
      <c r="CP20" s="640"/>
      <c r="CQ20" s="640"/>
      <c r="CR20" s="640"/>
      <c r="CS20" s="640"/>
      <c r="CT20" s="640"/>
      <c r="CU20" s="641"/>
      <c r="CV20" s="639"/>
      <c r="CW20" s="640"/>
      <c r="CX20" s="640"/>
      <c r="CY20" s="640"/>
      <c r="CZ20" s="640"/>
      <c r="DA20" s="640"/>
      <c r="DB20" s="640"/>
      <c r="DC20" s="641"/>
      <c r="DD20" s="639"/>
      <c r="DE20" s="640"/>
      <c r="DF20" s="640"/>
      <c r="DG20" s="640"/>
      <c r="DH20" s="640"/>
      <c r="DI20" s="640"/>
      <c r="DJ20" s="640"/>
      <c r="DK20" s="641"/>
      <c r="DL20" s="639"/>
      <c r="DM20" s="640"/>
      <c r="DN20" s="640"/>
      <c r="DO20" s="640"/>
      <c r="DP20" s="640"/>
      <c r="DQ20" s="640"/>
      <c r="DR20" s="640"/>
      <c r="DS20" s="641"/>
      <c r="DT20" s="639"/>
      <c r="DU20" s="640"/>
      <c r="DV20" s="640"/>
      <c r="DW20" s="640"/>
      <c r="DX20" s="640"/>
      <c r="DY20" s="640"/>
      <c r="DZ20" s="641"/>
      <c r="EA20" s="639"/>
      <c r="EB20" s="640"/>
      <c r="EC20" s="640"/>
      <c r="ED20" s="640"/>
      <c r="EE20" s="640"/>
      <c r="EF20" s="640"/>
      <c r="EG20" s="641"/>
      <c r="EH20" s="639"/>
      <c r="EI20" s="640"/>
      <c r="EJ20" s="640"/>
      <c r="EK20" s="640"/>
      <c r="EL20" s="640"/>
      <c r="EM20" s="640"/>
      <c r="EN20" s="641"/>
      <c r="EO20" s="639"/>
      <c r="EP20" s="640"/>
      <c r="EQ20" s="640"/>
      <c r="ER20" s="640"/>
      <c r="ES20" s="640"/>
      <c r="ET20" s="640"/>
      <c r="EU20" s="641"/>
      <c r="EV20" s="636"/>
      <c r="EW20" s="637"/>
      <c r="EX20" s="637"/>
      <c r="EY20" s="637"/>
      <c r="EZ20" s="637"/>
      <c r="FA20" s="637"/>
      <c r="FB20" s="637"/>
      <c r="FC20" s="638"/>
      <c r="FD20" s="636"/>
      <c r="FE20" s="637"/>
      <c r="FF20" s="637"/>
      <c r="FG20" s="637"/>
      <c r="FH20" s="637"/>
      <c r="FI20" s="637"/>
      <c r="FJ20" s="637"/>
      <c r="FK20" s="638"/>
    </row>
    <row r="21" spans="1:167" s="36" customFormat="1" ht="62.25" customHeight="1">
      <c r="A21" s="658" t="s">
        <v>64</v>
      </c>
      <c r="B21" s="659"/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60"/>
      <c r="P21" s="651">
        <v>356</v>
      </c>
      <c r="Q21" s="652"/>
      <c r="R21" s="652"/>
      <c r="S21" s="652"/>
      <c r="T21" s="652"/>
      <c r="U21" s="652"/>
      <c r="V21" s="652"/>
      <c r="W21" s="653"/>
      <c r="X21" s="651">
        <v>100</v>
      </c>
      <c r="Y21" s="652"/>
      <c r="Z21" s="652"/>
      <c r="AA21" s="652"/>
      <c r="AB21" s="652"/>
      <c r="AC21" s="652"/>
      <c r="AD21" s="652"/>
      <c r="AE21" s="653"/>
      <c r="AF21" s="651">
        <v>344</v>
      </c>
      <c r="AG21" s="652"/>
      <c r="AH21" s="652"/>
      <c r="AI21" s="652"/>
      <c r="AJ21" s="652"/>
      <c r="AK21" s="652"/>
      <c r="AL21" s="652"/>
      <c r="AM21" s="653"/>
      <c r="AN21" s="651">
        <v>96.63</v>
      </c>
      <c r="AO21" s="652"/>
      <c r="AP21" s="652"/>
      <c r="AQ21" s="652"/>
      <c r="AR21" s="652"/>
      <c r="AS21" s="652"/>
      <c r="AT21" s="652"/>
      <c r="AU21" s="653"/>
      <c r="AV21" s="651"/>
      <c r="AW21" s="652"/>
      <c r="AX21" s="652"/>
      <c r="AY21" s="652"/>
      <c r="AZ21" s="652"/>
      <c r="BA21" s="652"/>
      <c r="BB21" s="652"/>
      <c r="BC21" s="653"/>
      <c r="BD21" s="651"/>
      <c r="BE21" s="652"/>
      <c r="BF21" s="652"/>
      <c r="BG21" s="652"/>
      <c r="BH21" s="652"/>
      <c r="BI21" s="652"/>
      <c r="BJ21" s="652"/>
      <c r="BK21" s="653"/>
      <c r="BL21" s="651"/>
      <c r="BM21" s="652"/>
      <c r="BN21" s="652"/>
      <c r="BO21" s="652"/>
      <c r="BP21" s="652"/>
      <c r="BQ21" s="652"/>
      <c r="BR21" s="653"/>
      <c r="BS21" s="651"/>
      <c r="BT21" s="652"/>
      <c r="BU21" s="652"/>
      <c r="BV21" s="652"/>
      <c r="BW21" s="652"/>
      <c r="BX21" s="652"/>
      <c r="BY21" s="653"/>
      <c r="BZ21" s="651">
        <v>12</v>
      </c>
      <c r="CA21" s="652"/>
      <c r="CB21" s="652"/>
      <c r="CC21" s="652"/>
      <c r="CD21" s="652"/>
      <c r="CE21" s="652"/>
      <c r="CF21" s="653"/>
      <c r="CG21" s="651">
        <v>3.37</v>
      </c>
      <c r="CH21" s="652"/>
      <c r="CI21" s="652"/>
      <c r="CJ21" s="652"/>
      <c r="CK21" s="652"/>
      <c r="CL21" s="652"/>
      <c r="CM21" s="653"/>
      <c r="CN21" s="651"/>
      <c r="CO21" s="652"/>
      <c r="CP21" s="652"/>
      <c r="CQ21" s="652"/>
      <c r="CR21" s="652"/>
      <c r="CS21" s="652"/>
      <c r="CT21" s="652"/>
      <c r="CU21" s="653"/>
      <c r="CV21" s="651"/>
      <c r="CW21" s="652"/>
      <c r="CX21" s="652"/>
      <c r="CY21" s="652"/>
      <c r="CZ21" s="652"/>
      <c r="DA21" s="652"/>
      <c r="DB21" s="652"/>
      <c r="DC21" s="653"/>
      <c r="DD21" s="651"/>
      <c r="DE21" s="652"/>
      <c r="DF21" s="652"/>
      <c r="DG21" s="652"/>
      <c r="DH21" s="652"/>
      <c r="DI21" s="652"/>
      <c r="DJ21" s="652"/>
      <c r="DK21" s="653"/>
      <c r="DL21" s="651"/>
      <c r="DM21" s="652"/>
      <c r="DN21" s="652"/>
      <c r="DO21" s="652"/>
      <c r="DP21" s="652"/>
      <c r="DQ21" s="652"/>
      <c r="DR21" s="652"/>
      <c r="DS21" s="653"/>
      <c r="DT21" s="651"/>
      <c r="DU21" s="652"/>
      <c r="DV21" s="652"/>
      <c r="DW21" s="652"/>
      <c r="DX21" s="652"/>
      <c r="DY21" s="652"/>
      <c r="DZ21" s="653"/>
      <c r="EA21" s="651"/>
      <c r="EB21" s="652"/>
      <c r="EC21" s="652"/>
      <c r="ED21" s="652"/>
      <c r="EE21" s="652"/>
      <c r="EF21" s="652"/>
      <c r="EG21" s="653"/>
      <c r="EH21" s="651"/>
      <c r="EI21" s="652"/>
      <c r="EJ21" s="652"/>
      <c r="EK21" s="652"/>
      <c r="EL21" s="652"/>
      <c r="EM21" s="652"/>
      <c r="EN21" s="653"/>
      <c r="EO21" s="651"/>
      <c r="EP21" s="652"/>
      <c r="EQ21" s="652"/>
      <c r="ER21" s="652"/>
      <c r="ES21" s="652"/>
      <c r="ET21" s="652"/>
      <c r="EU21" s="653"/>
      <c r="EV21" s="657">
        <f>'о составе и количестве граждан'!J13</f>
        <v>356</v>
      </c>
      <c r="EW21" s="637"/>
      <c r="EX21" s="637"/>
      <c r="EY21" s="637"/>
      <c r="EZ21" s="637"/>
      <c r="FA21" s="637"/>
      <c r="FB21" s="637"/>
      <c r="FC21" s="638"/>
      <c r="FD21" s="636">
        <f>EV21/P21*100</f>
        <v>100</v>
      </c>
      <c r="FE21" s="637"/>
      <c r="FF21" s="637"/>
      <c r="FG21" s="637"/>
      <c r="FH21" s="637"/>
      <c r="FI21" s="637"/>
      <c r="FJ21" s="637"/>
      <c r="FK21" s="638"/>
    </row>
    <row r="22" spans="1:167" s="205" customFormat="1" ht="72" customHeight="1">
      <c r="A22" s="658" t="s">
        <v>65</v>
      </c>
      <c r="B22" s="659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60"/>
      <c r="P22" s="654"/>
      <c r="Q22" s="655"/>
      <c r="R22" s="655"/>
      <c r="S22" s="655"/>
      <c r="T22" s="655"/>
      <c r="U22" s="655"/>
      <c r="V22" s="655"/>
      <c r="W22" s="656"/>
      <c r="X22" s="654"/>
      <c r="Y22" s="655"/>
      <c r="Z22" s="655"/>
      <c r="AA22" s="655"/>
      <c r="AB22" s="655"/>
      <c r="AC22" s="655"/>
      <c r="AD22" s="655"/>
      <c r="AE22" s="656"/>
      <c r="AF22" s="654"/>
      <c r="AG22" s="655"/>
      <c r="AH22" s="655"/>
      <c r="AI22" s="655"/>
      <c r="AJ22" s="655"/>
      <c r="AK22" s="655"/>
      <c r="AL22" s="655"/>
      <c r="AM22" s="656"/>
      <c r="AN22" s="654"/>
      <c r="AO22" s="655"/>
      <c r="AP22" s="655"/>
      <c r="AQ22" s="655"/>
      <c r="AR22" s="655"/>
      <c r="AS22" s="655"/>
      <c r="AT22" s="655"/>
      <c r="AU22" s="656"/>
      <c r="AV22" s="654"/>
      <c r="AW22" s="655"/>
      <c r="AX22" s="655"/>
      <c r="AY22" s="655"/>
      <c r="AZ22" s="655"/>
      <c r="BA22" s="655"/>
      <c r="BB22" s="655"/>
      <c r="BC22" s="656"/>
      <c r="BD22" s="654"/>
      <c r="BE22" s="655"/>
      <c r="BF22" s="655"/>
      <c r="BG22" s="655"/>
      <c r="BH22" s="655"/>
      <c r="BI22" s="655"/>
      <c r="BJ22" s="655"/>
      <c r="BK22" s="656"/>
      <c r="BL22" s="654"/>
      <c r="BM22" s="655"/>
      <c r="BN22" s="655"/>
      <c r="BO22" s="655"/>
      <c r="BP22" s="655"/>
      <c r="BQ22" s="655"/>
      <c r="BR22" s="656"/>
      <c r="BS22" s="654"/>
      <c r="BT22" s="655"/>
      <c r="BU22" s="655"/>
      <c r="BV22" s="655"/>
      <c r="BW22" s="655"/>
      <c r="BX22" s="655"/>
      <c r="BY22" s="656"/>
      <c r="BZ22" s="654"/>
      <c r="CA22" s="655"/>
      <c r="CB22" s="655"/>
      <c r="CC22" s="655"/>
      <c r="CD22" s="655"/>
      <c r="CE22" s="655"/>
      <c r="CF22" s="656"/>
      <c r="CG22" s="654"/>
      <c r="CH22" s="655"/>
      <c r="CI22" s="655"/>
      <c r="CJ22" s="655"/>
      <c r="CK22" s="655"/>
      <c r="CL22" s="655"/>
      <c r="CM22" s="656"/>
      <c r="CN22" s="654"/>
      <c r="CO22" s="655"/>
      <c r="CP22" s="655"/>
      <c r="CQ22" s="655"/>
      <c r="CR22" s="655"/>
      <c r="CS22" s="655"/>
      <c r="CT22" s="655"/>
      <c r="CU22" s="656"/>
      <c r="CV22" s="654"/>
      <c r="CW22" s="655"/>
      <c r="CX22" s="655"/>
      <c r="CY22" s="655"/>
      <c r="CZ22" s="655"/>
      <c r="DA22" s="655"/>
      <c r="DB22" s="655"/>
      <c r="DC22" s="656"/>
      <c r="DD22" s="654"/>
      <c r="DE22" s="655"/>
      <c r="DF22" s="655"/>
      <c r="DG22" s="655"/>
      <c r="DH22" s="655"/>
      <c r="DI22" s="655"/>
      <c r="DJ22" s="655"/>
      <c r="DK22" s="656"/>
      <c r="DL22" s="654"/>
      <c r="DM22" s="655"/>
      <c r="DN22" s="655"/>
      <c r="DO22" s="655"/>
      <c r="DP22" s="655"/>
      <c r="DQ22" s="655"/>
      <c r="DR22" s="655"/>
      <c r="DS22" s="656"/>
      <c r="DT22" s="654"/>
      <c r="DU22" s="655"/>
      <c r="DV22" s="655"/>
      <c r="DW22" s="655"/>
      <c r="DX22" s="655"/>
      <c r="DY22" s="655"/>
      <c r="DZ22" s="656"/>
      <c r="EA22" s="654"/>
      <c r="EB22" s="655"/>
      <c r="EC22" s="655"/>
      <c r="ED22" s="655"/>
      <c r="EE22" s="655"/>
      <c r="EF22" s="655"/>
      <c r="EG22" s="656"/>
      <c r="EH22" s="654"/>
      <c r="EI22" s="655"/>
      <c r="EJ22" s="655"/>
      <c r="EK22" s="655"/>
      <c r="EL22" s="655"/>
      <c r="EM22" s="655"/>
      <c r="EN22" s="656"/>
      <c r="EO22" s="654"/>
      <c r="EP22" s="655"/>
      <c r="EQ22" s="655"/>
      <c r="ER22" s="655"/>
      <c r="ES22" s="655"/>
      <c r="ET22" s="655"/>
      <c r="EU22" s="656"/>
      <c r="EV22" s="657"/>
      <c r="EW22" s="637"/>
      <c r="EX22" s="637"/>
      <c r="EY22" s="637"/>
      <c r="EZ22" s="637"/>
      <c r="FA22" s="637"/>
      <c r="FB22" s="637"/>
      <c r="FC22" s="638"/>
      <c r="FD22" s="636"/>
      <c r="FE22" s="637"/>
      <c r="FF22" s="637"/>
      <c r="FG22" s="637"/>
      <c r="FH22" s="637"/>
      <c r="FI22" s="637"/>
      <c r="FJ22" s="637"/>
      <c r="FK22" s="638"/>
    </row>
    <row r="23" spans="1:167" s="198" customFormat="1" ht="39" customHeight="1">
      <c r="A23" s="648" t="s">
        <v>66</v>
      </c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50"/>
      <c r="P23" s="639"/>
      <c r="Q23" s="640"/>
      <c r="R23" s="640"/>
      <c r="S23" s="640"/>
      <c r="T23" s="640"/>
      <c r="U23" s="640"/>
      <c r="V23" s="640"/>
      <c r="W23" s="641"/>
      <c r="X23" s="639"/>
      <c r="Y23" s="640"/>
      <c r="Z23" s="640"/>
      <c r="AA23" s="640"/>
      <c r="AB23" s="640"/>
      <c r="AC23" s="640"/>
      <c r="AD23" s="640"/>
      <c r="AE23" s="641"/>
      <c r="AF23" s="639"/>
      <c r="AG23" s="640"/>
      <c r="AH23" s="640"/>
      <c r="AI23" s="640"/>
      <c r="AJ23" s="640"/>
      <c r="AK23" s="640"/>
      <c r="AL23" s="640"/>
      <c r="AM23" s="641"/>
      <c r="AN23" s="639"/>
      <c r="AO23" s="640"/>
      <c r="AP23" s="640"/>
      <c r="AQ23" s="640"/>
      <c r="AR23" s="640"/>
      <c r="AS23" s="640"/>
      <c r="AT23" s="640"/>
      <c r="AU23" s="641"/>
      <c r="AV23" s="639"/>
      <c r="AW23" s="640"/>
      <c r="AX23" s="640"/>
      <c r="AY23" s="640"/>
      <c r="AZ23" s="640"/>
      <c r="BA23" s="640"/>
      <c r="BB23" s="640"/>
      <c r="BC23" s="641"/>
      <c r="BD23" s="639"/>
      <c r="BE23" s="640"/>
      <c r="BF23" s="640"/>
      <c r="BG23" s="640"/>
      <c r="BH23" s="640"/>
      <c r="BI23" s="640"/>
      <c r="BJ23" s="640"/>
      <c r="BK23" s="641"/>
      <c r="BL23" s="639"/>
      <c r="BM23" s="640"/>
      <c r="BN23" s="640"/>
      <c r="BO23" s="640"/>
      <c r="BP23" s="640"/>
      <c r="BQ23" s="640"/>
      <c r="BR23" s="641"/>
      <c r="BS23" s="639"/>
      <c r="BT23" s="640"/>
      <c r="BU23" s="640"/>
      <c r="BV23" s="640"/>
      <c r="BW23" s="640"/>
      <c r="BX23" s="640"/>
      <c r="BY23" s="641"/>
      <c r="BZ23" s="639"/>
      <c r="CA23" s="640"/>
      <c r="CB23" s="640"/>
      <c r="CC23" s="640"/>
      <c r="CD23" s="640"/>
      <c r="CE23" s="640"/>
      <c r="CF23" s="641"/>
      <c r="CG23" s="639"/>
      <c r="CH23" s="640"/>
      <c r="CI23" s="640"/>
      <c r="CJ23" s="640"/>
      <c r="CK23" s="640"/>
      <c r="CL23" s="640"/>
      <c r="CM23" s="641"/>
      <c r="CN23" s="639"/>
      <c r="CO23" s="640"/>
      <c r="CP23" s="640"/>
      <c r="CQ23" s="640"/>
      <c r="CR23" s="640"/>
      <c r="CS23" s="640"/>
      <c r="CT23" s="640"/>
      <c r="CU23" s="641"/>
      <c r="CV23" s="639"/>
      <c r="CW23" s="640"/>
      <c r="CX23" s="640"/>
      <c r="CY23" s="640"/>
      <c r="CZ23" s="640"/>
      <c r="DA23" s="640"/>
      <c r="DB23" s="640"/>
      <c r="DC23" s="641"/>
      <c r="DD23" s="639"/>
      <c r="DE23" s="640"/>
      <c r="DF23" s="640"/>
      <c r="DG23" s="640"/>
      <c r="DH23" s="640"/>
      <c r="DI23" s="640"/>
      <c r="DJ23" s="640"/>
      <c r="DK23" s="641"/>
      <c r="DL23" s="639"/>
      <c r="DM23" s="640"/>
      <c r="DN23" s="640"/>
      <c r="DO23" s="640"/>
      <c r="DP23" s="640"/>
      <c r="DQ23" s="640"/>
      <c r="DR23" s="640"/>
      <c r="DS23" s="641"/>
      <c r="DT23" s="639"/>
      <c r="DU23" s="640"/>
      <c r="DV23" s="640"/>
      <c r="DW23" s="640"/>
      <c r="DX23" s="640"/>
      <c r="DY23" s="640"/>
      <c r="DZ23" s="641"/>
      <c r="EA23" s="639"/>
      <c r="EB23" s="640"/>
      <c r="EC23" s="640"/>
      <c r="ED23" s="640"/>
      <c r="EE23" s="640"/>
      <c r="EF23" s="640"/>
      <c r="EG23" s="641"/>
      <c r="EH23" s="639"/>
      <c r="EI23" s="640"/>
      <c r="EJ23" s="640"/>
      <c r="EK23" s="640"/>
      <c r="EL23" s="640"/>
      <c r="EM23" s="640"/>
      <c r="EN23" s="641"/>
      <c r="EO23" s="639"/>
      <c r="EP23" s="640"/>
      <c r="EQ23" s="640"/>
      <c r="ER23" s="640"/>
      <c r="ES23" s="640"/>
      <c r="ET23" s="640"/>
      <c r="EU23" s="641"/>
      <c r="EV23" s="636"/>
      <c r="EW23" s="637"/>
      <c r="EX23" s="637"/>
      <c r="EY23" s="637"/>
      <c r="EZ23" s="637"/>
      <c r="FA23" s="637"/>
      <c r="FB23" s="637"/>
      <c r="FC23" s="638"/>
      <c r="FD23" s="636"/>
      <c r="FE23" s="637"/>
      <c r="FF23" s="637"/>
      <c r="FG23" s="637"/>
      <c r="FH23" s="637"/>
      <c r="FI23" s="637"/>
      <c r="FJ23" s="637"/>
      <c r="FK23" s="638"/>
    </row>
    <row r="24" spans="1:167" s="222" customFormat="1" ht="14.25" customHeight="1">
      <c r="A24" s="665" t="s">
        <v>213</v>
      </c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7"/>
      <c r="P24" s="636">
        <f>SUM(P19:W21,P23)</f>
        <v>356</v>
      </c>
      <c r="Q24" s="637"/>
      <c r="R24" s="637"/>
      <c r="S24" s="637"/>
      <c r="T24" s="637"/>
      <c r="U24" s="637"/>
      <c r="V24" s="637"/>
      <c r="W24" s="638"/>
      <c r="X24" s="636">
        <f>SUM(X19:AE21,X23)</f>
        <v>100</v>
      </c>
      <c r="Y24" s="637"/>
      <c r="Z24" s="637"/>
      <c r="AA24" s="637"/>
      <c r="AB24" s="637"/>
      <c r="AC24" s="637"/>
      <c r="AD24" s="637"/>
      <c r="AE24" s="638"/>
      <c r="AF24" s="636">
        <f>SUM(AF19:AM21,AF23)</f>
        <v>344</v>
      </c>
      <c r="AG24" s="637"/>
      <c r="AH24" s="637"/>
      <c r="AI24" s="637"/>
      <c r="AJ24" s="637"/>
      <c r="AK24" s="637"/>
      <c r="AL24" s="637"/>
      <c r="AM24" s="638"/>
      <c r="AN24" s="636">
        <f>SUM(AN19:AU21,AN23)</f>
        <v>96.63</v>
      </c>
      <c r="AO24" s="637"/>
      <c r="AP24" s="637"/>
      <c r="AQ24" s="637"/>
      <c r="AR24" s="637"/>
      <c r="AS24" s="637"/>
      <c r="AT24" s="637"/>
      <c r="AU24" s="638"/>
      <c r="AV24" s="636">
        <f>SUM(AV19:BC21,AV23)</f>
        <v>0</v>
      </c>
      <c r="AW24" s="637"/>
      <c r="AX24" s="637"/>
      <c r="AY24" s="637"/>
      <c r="AZ24" s="637"/>
      <c r="BA24" s="637"/>
      <c r="BB24" s="637"/>
      <c r="BC24" s="638"/>
      <c r="BD24" s="636">
        <f>SUM(BD19:BK21,BD23)</f>
        <v>0</v>
      </c>
      <c r="BE24" s="637"/>
      <c r="BF24" s="637"/>
      <c r="BG24" s="637"/>
      <c r="BH24" s="637"/>
      <c r="BI24" s="637"/>
      <c r="BJ24" s="637"/>
      <c r="BK24" s="638"/>
      <c r="BL24" s="636">
        <f>SUM(BL19:BR21,BL23)</f>
        <v>0</v>
      </c>
      <c r="BM24" s="637"/>
      <c r="BN24" s="637"/>
      <c r="BO24" s="637"/>
      <c r="BP24" s="637"/>
      <c r="BQ24" s="637"/>
      <c r="BR24" s="638"/>
      <c r="BS24" s="636">
        <f>SUM(BS19:BY21,BS23)</f>
        <v>0</v>
      </c>
      <c r="BT24" s="637"/>
      <c r="BU24" s="637"/>
      <c r="BV24" s="637"/>
      <c r="BW24" s="637"/>
      <c r="BX24" s="637"/>
      <c r="BY24" s="638"/>
      <c r="BZ24" s="636">
        <f>SUM(BZ19:CF21,BZ23)</f>
        <v>12</v>
      </c>
      <c r="CA24" s="637"/>
      <c r="CB24" s="637"/>
      <c r="CC24" s="637"/>
      <c r="CD24" s="637"/>
      <c r="CE24" s="637"/>
      <c r="CF24" s="638"/>
      <c r="CG24" s="636">
        <f>SUM(CG19:CM21,CG23)</f>
        <v>3.37</v>
      </c>
      <c r="CH24" s="637"/>
      <c r="CI24" s="637"/>
      <c r="CJ24" s="637"/>
      <c r="CK24" s="637"/>
      <c r="CL24" s="637"/>
      <c r="CM24" s="638"/>
      <c r="CN24" s="636">
        <f>SUM(CN19:CU21,CN23)</f>
        <v>0</v>
      </c>
      <c r="CO24" s="637"/>
      <c r="CP24" s="637"/>
      <c r="CQ24" s="637"/>
      <c r="CR24" s="637"/>
      <c r="CS24" s="637"/>
      <c r="CT24" s="637"/>
      <c r="CU24" s="638"/>
      <c r="CV24" s="636">
        <f>SUM(CV19:DC21,CV23)</f>
        <v>0</v>
      </c>
      <c r="CW24" s="637"/>
      <c r="CX24" s="637"/>
      <c r="CY24" s="637"/>
      <c r="CZ24" s="637"/>
      <c r="DA24" s="637"/>
      <c r="DB24" s="637"/>
      <c r="DC24" s="638"/>
      <c r="DD24" s="636">
        <f>SUM(DD19:DK21,DD23)</f>
        <v>0</v>
      </c>
      <c r="DE24" s="637"/>
      <c r="DF24" s="637"/>
      <c r="DG24" s="637"/>
      <c r="DH24" s="637"/>
      <c r="DI24" s="637"/>
      <c r="DJ24" s="637"/>
      <c r="DK24" s="638"/>
      <c r="DL24" s="636">
        <f>SUM(DL19:DS21,DL23)</f>
        <v>0</v>
      </c>
      <c r="DM24" s="637"/>
      <c r="DN24" s="637"/>
      <c r="DO24" s="637"/>
      <c r="DP24" s="637"/>
      <c r="DQ24" s="637"/>
      <c r="DR24" s="637"/>
      <c r="DS24" s="638"/>
      <c r="DT24" s="636">
        <f>SUM(DT19:DZ21,DT23)</f>
        <v>0</v>
      </c>
      <c r="DU24" s="637"/>
      <c r="DV24" s="637"/>
      <c r="DW24" s="637"/>
      <c r="DX24" s="637"/>
      <c r="DY24" s="637"/>
      <c r="DZ24" s="638"/>
      <c r="EA24" s="636">
        <f>SUM(EA19:EG21,EA23)</f>
        <v>0</v>
      </c>
      <c r="EB24" s="637"/>
      <c r="EC24" s="637"/>
      <c r="ED24" s="637"/>
      <c r="EE24" s="637"/>
      <c r="EF24" s="637"/>
      <c r="EG24" s="638"/>
      <c r="EH24" s="636">
        <f>SUM(EH19:EN21,EH23)</f>
        <v>0</v>
      </c>
      <c r="EI24" s="637"/>
      <c r="EJ24" s="637"/>
      <c r="EK24" s="637"/>
      <c r="EL24" s="637"/>
      <c r="EM24" s="637"/>
      <c r="EN24" s="638"/>
      <c r="EO24" s="636">
        <f>SUM(EO19:EU21,EO23)</f>
        <v>0</v>
      </c>
      <c r="EP24" s="637"/>
      <c r="EQ24" s="637"/>
      <c r="ER24" s="637"/>
      <c r="ES24" s="637"/>
      <c r="ET24" s="637"/>
      <c r="EU24" s="638"/>
      <c r="EV24" s="636">
        <f>SUM(EV19:FC21,EV23)</f>
        <v>356</v>
      </c>
      <c r="EW24" s="637"/>
      <c r="EX24" s="637"/>
      <c r="EY24" s="637"/>
      <c r="EZ24" s="637"/>
      <c r="FA24" s="637"/>
      <c r="FB24" s="637"/>
      <c r="FC24" s="638"/>
      <c r="FD24" s="636">
        <f>SUM(FD19:FK21,FD23)</f>
        <v>100</v>
      </c>
      <c r="FE24" s="637"/>
      <c r="FF24" s="637"/>
      <c r="FG24" s="637"/>
      <c r="FH24" s="637"/>
      <c r="FI24" s="637"/>
      <c r="FJ24" s="637"/>
      <c r="FK24" s="638"/>
    </row>
    <row r="25" s="196" customFormat="1" ht="15"/>
    <row r="26" s="196" customFormat="1" ht="15"/>
    <row r="27" spans="2:151" s="196" customFormat="1" ht="15">
      <c r="B27" s="196" t="s">
        <v>39</v>
      </c>
      <c r="CT27" s="664"/>
      <c r="CU27" s="664"/>
      <c r="CV27" s="664"/>
      <c r="CW27" s="664"/>
      <c r="CX27" s="664"/>
      <c r="CY27" s="664"/>
      <c r="CZ27" s="664"/>
      <c r="DA27" s="664"/>
      <c r="DB27" s="664"/>
      <c r="DC27" s="664"/>
      <c r="DD27" s="664"/>
      <c r="DE27" s="664"/>
      <c r="DF27" s="664"/>
      <c r="DG27" s="664"/>
      <c r="DH27" s="664"/>
      <c r="DI27" s="664"/>
      <c r="DJ27" s="664"/>
      <c r="DK27" s="664"/>
      <c r="DL27" s="664"/>
      <c r="DM27" s="664"/>
      <c r="DP27" s="634" t="str">
        <f>'о расходовании субсидии'!D38</f>
        <v>Я.Г.Халилова</v>
      </c>
      <c r="DQ27" s="634"/>
      <c r="DR27" s="634"/>
      <c r="DS27" s="634"/>
      <c r="DT27" s="634"/>
      <c r="DU27" s="634"/>
      <c r="DV27" s="634"/>
      <c r="DW27" s="634"/>
      <c r="DX27" s="634"/>
      <c r="DY27" s="634"/>
      <c r="DZ27" s="634"/>
      <c r="EA27" s="634"/>
      <c r="EB27" s="634"/>
      <c r="EC27" s="634"/>
      <c r="ED27" s="634"/>
      <c r="EE27" s="634"/>
      <c r="EF27" s="634"/>
      <c r="EG27" s="634"/>
      <c r="EH27" s="634"/>
      <c r="EI27" s="634"/>
      <c r="EJ27" s="634"/>
      <c r="EK27" s="634"/>
      <c r="EL27" s="634"/>
      <c r="EM27" s="634"/>
      <c r="EN27" s="634"/>
      <c r="EO27" s="634"/>
      <c r="EP27" s="634"/>
      <c r="EQ27" s="634"/>
      <c r="ER27" s="634"/>
      <c r="ES27" s="634"/>
      <c r="ET27" s="634"/>
      <c r="EU27" s="634"/>
    </row>
    <row r="28" spans="98:151" s="198" customFormat="1" ht="12.75" customHeight="1">
      <c r="CT28" s="663" t="s">
        <v>40</v>
      </c>
      <c r="CU28" s="663"/>
      <c r="CV28" s="663"/>
      <c r="CW28" s="663"/>
      <c r="CX28" s="663"/>
      <c r="CY28" s="663"/>
      <c r="CZ28" s="663"/>
      <c r="DA28" s="663"/>
      <c r="DB28" s="663"/>
      <c r="DC28" s="663"/>
      <c r="DD28" s="663"/>
      <c r="DE28" s="663"/>
      <c r="DF28" s="663"/>
      <c r="DG28" s="663"/>
      <c r="DH28" s="663"/>
      <c r="DI28" s="663"/>
      <c r="DJ28" s="663"/>
      <c r="DK28" s="663"/>
      <c r="DL28" s="663"/>
      <c r="DM28" s="663"/>
      <c r="DP28" s="663" t="s">
        <v>19</v>
      </c>
      <c r="DQ28" s="663"/>
      <c r="DR28" s="663"/>
      <c r="DS28" s="663"/>
      <c r="DT28" s="663"/>
      <c r="DU28" s="663"/>
      <c r="DV28" s="663"/>
      <c r="DW28" s="663"/>
      <c r="DX28" s="663"/>
      <c r="DY28" s="663"/>
      <c r="DZ28" s="663"/>
      <c r="EA28" s="663"/>
      <c r="EB28" s="663"/>
      <c r="EC28" s="663"/>
      <c r="ED28" s="663"/>
      <c r="EE28" s="663"/>
      <c r="EF28" s="663"/>
      <c r="EG28" s="663"/>
      <c r="EH28" s="663"/>
      <c r="EI28" s="663"/>
      <c r="EJ28" s="663"/>
      <c r="EK28" s="663"/>
      <c r="EL28" s="663"/>
      <c r="EM28" s="663"/>
      <c r="EN28" s="663"/>
      <c r="EO28" s="663"/>
      <c r="EP28" s="663"/>
      <c r="EQ28" s="663"/>
      <c r="ER28" s="663"/>
      <c r="ES28" s="663"/>
      <c r="ET28" s="663"/>
      <c r="EU28" s="663"/>
    </row>
    <row r="29" spans="2:82" s="196" customFormat="1" ht="15">
      <c r="B29" s="196" t="s">
        <v>41</v>
      </c>
      <c r="Q29" s="661" t="s">
        <v>799</v>
      </c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/>
      <c r="AP29" s="661"/>
      <c r="AQ29" s="661"/>
      <c r="AR29" s="661"/>
      <c r="AS29" s="661"/>
      <c r="AT29" s="661"/>
      <c r="AU29" s="661"/>
      <c r="AV29" s="661"/>
      <c r="AW29" s="291"/>
      <c r="AX29" s="291"/>
      <c r="AY29" s="662" t="s">
        <v>805</v>
      </c>
      <c r="AZ29" s="662"/>
      <c r="BA29" s="662"/>
      <c r="BB29" s="662"/>
      <c r="BC29" s="662"/>
      <c r="BD29" s="662"/>
      <c r="BE29" s="662"/>
      <c r="BF29" s="662"/>
      <c r="BG29" s="662"/>
      <c r="BH29" s="662"/>
      <c r="BI29" s="662"/>
      <c r="BJ29" s="662"/>
      <c r="BK29" s="662"/>
      <c r="BL29" s="662"/>
      <c r="BM29" s="662"/>
      <c r="BN29" s="662"/>
      <c r="BO29" s="662"/>
      <c r="BP29" s="662"/>
      <c r="BQ29" s="662"/>
      <c r="BR29" s="662"/>
      <c r="BS29" s="662"/>
      <c r="BT29" s="662"/>
      <c r="BU29" s="662"/>
      <c r="BV29" s="662"/>
      <c r="BW29" s="662"/>
      <c r="BX29" s="662"/>
      <c r="BY29" s="662"/>
      <c r="BZ29" s="662"/>
      <c r="CA29" s="662"/>
      <c r="CB29" s="662"/>
      <c r="CC29" s="662"/>
      <c r="CD29" s="662"/>
    </row>
    <row r="30" spans="17:98" s="196" customFormat="1" ht="15">
      <c r="Q30" s="663" t="s">
        <v>42</v>
      </c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Y30" s="635" t="s">
        <v>43</v>
      </c>
      <c r="AZ30" s="635"/>
      <c r="BA30" s="635"/>
      <c r="BB30" s="635"/>
      <c r="BC30" s="635"/>
      <c r="BD30" s="635"/>
      <c r="BE30" s="635"/>
      <c r="BF30" s="635"/>
      <c r="BG30" s="635"/>
      <c r="BH30" s="635"/>
      <c r="BI30" s="635"/>
      <c r="BJ30" s="635"/>
      <c r="BK30" s="635"/>
      <c r="BL30" s="635"/>
      <c r="BM30" s="635"/>
      <c r="BN30" s="635"/>
      <c r="BO30" s="635"/>
      <c r="BP30" s="635"/>
      <c r="BQ30" s="635"/>
      <c r="BR30" s="635"/>
      <c r="BS30" s="635"/>
      <c r="BT30" s="635"/>
      <c r="BU30" s="635"/>
      <c r="BV30" s="635"/>
      <c r="BW30" s="635"/>
      <c r="BX30" s="635"/>
      <c r="BY30" s="635"/>
      <c r="BZ30" s="635"/>
      <c r="CA30" s="635"/>
      <c r="CB30" s="635"/>
      <c r="CC30" s="635"/>
      <c r="CD30" s="635"/>
      <c r="CT30" s="196" t="s">
        <v>225</v>
      </c>
    </row>
  </sheetData>
  <sheetProtection password="C461" sheet="1" objects="1" scenarios="1" formatColumns="0" formatRows="0"/>
  <mergeCells count="192">
    <mergeCell ref="EA24:EG24"/>
    <mergeCell ref="EH24:EN24"/>
    <mergeCell ref="EV24:FC24"/>
    <mergeCell ref="EH23:EN23"/>
    <mergeCell ref="DL23:DS23"/>
    <mergeCell ref="DL24:DS24"/>
    <mergeCell ref="DT24:DZ24"/>
    <mergeCell ref="EO23:EU23"/>
    <mergeCell ref="A23:O23"/>
    <mergeCell ref="BS24:BY24"/>
    <mergeCell ref="DD24:DK24"/>
    <mergeCell ref="BS23:BY23"/>
    <mergeCell ref="BZ23:CF23"/>
    <mergeCell ref="CG24:CM24"/>
    <mergeCell ref="CN23:CU23"/>
    <mergeCell ref="P23:W23"/>
    <mergeCell ref="BL23:BR23"/>
    <mergeCell ref="AV24:BC24"/>
    <mergeCell ref="BD24:BK24"/>
    <mergeCell ref="BL24:BR24"/>
    <mergeCell ref="CV24:DC24"/>
    <mergeCell ref="FD23:FK23"/>
    <mergeCell ref="FD24:FK24"/>
    <mergeCell ref="EA23:EG23"/>
    <mergeCell ref="EV23:FC23"/>
    <mergeCell ref="EO24:EU24"/>
    <mergeCell ref="DD23:DK23"/>
    <mergeCell ref="DT23:DZ23"/>
    <mergeCell ref="CG22:CM22"/>
    <mergeCell ref="CT28:DM28"/>
    <mergeCell ref="DP28:EU28"/>
    <mergeCell ref="CT27:DM27"/>
    <mergeCell ref="DP27:EU27"/>
    <mergeCell ref="A24:O24"/>
    <mergeCell ref="P24:W24"/>
    <mergeCell ref="X24:AE24"/>
    <mergeCell ref="AF24:AM24"/>
    <mergeCell ref="AN24:AU24"/>
    <mergeCell ref="Q29:AV29"/>
    <mergeCell ref="AY29:CD29"/>
    <mergeCell ref="DT22:DZ22"/>
    <mergeCell ref="Q30:AV30"/>
    <mergeCell ref="AY30:CD30"/>
    <mergeCell ref="BZ24:CF24"/>
    <mergeCell ref="CN24:CU24"/>
    <mergeCell ref="AV23:BC23"/>
    <mergeCell ref="BD23:BK23"/>
    <mergeCell ref="CV23:DC23"/>
    <mergeCell ref="BS22:BY22"/>
    <mergeCell ref="BD21:BK21"/>
    <mergeCell ref="BL21:BR21"/>
    <mergeCell ref="AF22:AM22"/>
    <mergeCell ref="AN22:AU22"/>
    <mergeCell ref="AV22:BC22"/>
    <mergeCell ref="AV21:BC21"/>
    <mergeCell ref="AF21:AM21"/>
    <mergeCell ref="AF20:AM20"/>
    <mergeCell ref="AN20:AU20"/>
    <mergeCell ref="AV20:BC20"/>
    <mergeCell ref="A21:O21"/>
    <mergeCell ref="P21:W21"/>
    <mergeCell ref="AN23:AU23"/>
    <mergeCell ref="X21:AE21"/>
    <mergeCell ref="A22:O22"/>
    <mergeCell ref="P22:W22"/>
    <mergeCell ref="X22:AE22"/>
    <mergeCell ref="X23:AE23"/>
    <mergeCell ref="AF23:AM23"/>
    <mergeCell ref="DL22:DS22"/>
    <mergeCell ref="CN21:CU21"/>
    <mergeCell ref="DT21:DZ21"/>
    <mergeCell ref="CV22:DC22"/>
    <mergeCell ref="CG23:CM23"/>
    <mergeCell ref="BD22:BK22"/>
    <mergeCell ref="BL22:BR22"/>
    <mergeCell ref="AN21:AU21"/>
    <mergeCell ref="EH20:EN20"/>
    <mergeCell ref="EV21:FC21"/>
    <mergeCell ref="EH21:EN21"/>
    <mergeCell ref="EH22:EN22"/>
    <mergeCell ref="DL21:DS21"/>
    <mergeCell ref="EA21:EG21"/>
    <mergeCell ref="DD19:DK19"/>
    <mergeCell ref="FD21:FK21"/>
    <mergeCell ref="EO22:EU22"/>
    <mergeCell ref="EV22:FC22"/>
    <mergeCell ref="EO21:EU21"/>
    <mergeCell ref="FD20:FK20"/>
    <mergeCell ref="DT20:DZ20"/>
    <mergeCell ref="EA20:EG20"/>
    <mergeCell ref="EO20:EU20"/>
    <mergeCell ref="EV20:FC20"/>
    <mergeCell ref="FD22:FK22"/>
    <mergeCell ref="BS21:BY21"/>
    <mergeCell ref="CN22:CU22"/>
    <mergeCell ref="EA22:EG22"/>
    <mergeCell ref="DD22:DK22"/>
    <mergeCell ref="DD21:DK21"/>
    <mergeCell ref="CV21:DC21"/>
    <mergeCell ref="BZ21:CF21"/>
    <mergeCell ref="CG21:CM21"/>
    <mergeCell ref="BZ22:CF22"/>
    <mergeCell ref="P19:W19"/>
    <mergeCell ref="X19:AE19"/>
    <mergeCell ref="CV20:DC20"/>
    <mergeCell ref="DL20:DS20"/>
    <mergeCell ref="DD20:DK20"/>
    <mergeCell ref="BL20:BR20"/>
    <mergeCell ref="CN20:CU20"/>
    <mergeCell ref="CG20:CM20"/>
    <mergeCell ref="BZ20:CF20"/>
    <mergeCell ref="CV19:DC19"/>
    <mergeCell ref="P20:W20"/>
    <mergeCell ref="A19:O19"/>
    <mergeCell ref="BS20:BY20"/>
    <mergeCell ref="BL19:BR19"/>
    <mergeCell ref="AV19:BC19"/>
    <mergeCell ref="BD20:BK20"/>
    <mergeCell ref="X20:AE20"/>
    <mergeCell ref="BS19:BY19"/>
    <mergeCell ref="BD19:BK19"/>
    <mergeCell ref="A20:O20"/>
    <mergeCell ref="BZ19:CF19"/>
    <mergeCell ref="AF19:AM19"/>
    <mergeCell ref="AN19:AU19"/>
    <mergeCell ref="CG19:CM19"/>
    <mergeCell ref="CN19:CU19"/>
    <mergeCell ref="EH18:EN18"/>
    <mergeCell ref="DT18:DZ18"/>
    <mergeCell ref="EA18:EG18"/>
    <mergeCell ref="CG18:CM18"/>
    <mergeCell ref="CV18:DC18"/>
    <mergeCell ref="EV15:FK16"/>
    <mergeCell ref="FD17:FK17"/>
    <mergeCell ref="FD18:FK18"/>
    <mergeCell ref="EH16:EU16"/>
    <mergeCell ref="EV18:FC18"/>
    <mergeCell ref="EV17:FC17"/>
    <mergeCell ref="AF15:EU15"/>
    <mergeCell ref="AF17:AM17"/>
    <mergeCell ref="AF16:AU16"/>
    <mergeCell ref="DD16:DS16"/>
    <mergeCell ref="EA17:EG17"/>
    <mergeCell ref="EO17:EU17"/>
    <mergeCell ref="CN18:CU18"/>
    <mergeCell ref="DL18:DS18"/>
    <mergeCell ref="DT17:DZ17"/>
    <mergeCell ref="CN17:CU17"/>
    <mergeCell ref="FD19:FK19"/>
    <mergeCell ref="EO18:EU18"/>
    <mergeCell ref="EH17:EN17"/>
    <mergeCell ref="EH19:EN19"/>
    <mergeCell ref="DD18:DK18"/>
    <mergeCell ref="EV19:FC19"/>
    <mergeCell ref="EO19:EU19"/>
    <mergeCell ref="EA19:EG19"/>
    <mergeCell ref="DL19:DS19"/>
    <mergeCell ref="DT19:DZ19"/>
    <mergeCell ref="EC1:FK5"/>
    <mergeCell ref="FB7:FK7"/>
    <mergeCell ref="AH11:ED11"/>
    <mergeCell ref="AH12:ED12"/>
    <mergeCell ref="DL17:DS17"/>
    <mergeCell ref="BS17:BY17"/>
    <mergeCell ref="DD17:DK17"/>
    <mergeCell ref="CV17:DC17"/>
    <mergeCell ref="CN16:DC16"/>
    <mergeCell ref="DT16:EG16"/>
    <mergeCell ref="CG17:CM17"/>
    <mergeCell ref="BL18:BR18"/>
    <mergeCell ref="BS18:BY18"/>
    <mergeCell ref="BD17:BK17"/>
    <mergeCell ref="AF18:AM18"/>
    <mergeCell ref="AN18:AU18"/>
    <mergeCell ref="AV18:BC18"/>
    <mergeCell ref="BD18:BK18"/>
    <mergeCell ref="P18:W18"/>
    <mergeCell ref="P17:W17"/>
    <mergeCell ref="X17:AE17"/>
    <mergeCell ref="X18:AE18"/>
    <mergeCell ref="AV17:BC17"/>
    <mergeCell ref="BL17:BR17"/>
    <mergeCell ref="A18:O18"/>
    <mergeCell ref="BL16:BY16"/>
    <mergeCell ref="BZ16:CM16"/>
    <mergeCell ref="A15:O17"/>
    <mergeCell ref="P15:W16"/>
    <mergeCell ref="AV16:BK16"/>
    <mergeCell ref="X15:AE16"/>
    <mergeCell ref="AN17:AU17"/>
    <mergeCell ref="BZ17:CF17"/>
    <mergeCell ref="BZ18:C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B28"/>
  <sheetViews>
    <sheetView zoomScalePageLayoutView="0" workbookViewId="0" topLeftCell="A10">
      <selection activeCell="CS30" sqref="CS30"/>
    </sheetView>
  </sheetViews>
  <sheetFormatPr defaultColWidth="0.85546875" defaultRowHeight="15"/>
  <cols>
    <col min="1" max="16384" width="0.85546875" style="194" customWidth="1"/>
  </cols>
  <sheetData>
    <row r="1" spans="122:155" ht="11.25" customHeight="1">
      <c r="DR1" s="632" t="s">
        <v>67</v>
      </c>
      <c r="DS1" s="632"/>
      <c r="DT1" s="632"/>
      <c r="DU1" s="632"/>
      <c r="DV1" s="632"/>
      <c r="DW1" s="632"/>
      <c r="DX1" s="632"/>
      <c r="DY1" s="632"/>
      <c r="DZ1" s="632"/>
      <c r="EA1" s="632"/>
      <c r="EB1" s="632"/>
      <c r="EC1" s="632"/>
      <c r="ED1" s="632"/>
      <c r="EE1" s="632"/>
      <c r="EF1" s="632"/>
      <c r="EG1" s="632"/>
      <c r="EH1" s="632"/>
      <c r="EI1" s="632"/>
      <c r="EJ1" s="632"/>
      <c r="EK1" s="632"/>
      <c r="EL1" s="632"/>
      <c r="EM1" s="632"/>
      <c r="EN1" s="632"/>
      <c r="EO1" s="632"/>
      <c r="EP1" s="632"/>
      <c r="EQ1" s="632"/>
      <c r="ER1" s="632"/>
      <c r="ES1" s="632"/>
      <c r="ET1" s="632"/>
      <c r="EU1" s="632"/>
      <c r="EV1" s="632"/>
      <c r="EW1" s="632"/>
      <c r="EX1" s="632"/>
      <c r="EY1" s="632"/>
    </row>
    <row r="2" spans="122:155" ht="11.25" customHeight="1">
      <c r="DR2" s="632"/>
      <c r="DS2" s="632"/>
      <c r="DT2" s="632"/>
      <c r="DU2" s="632"/>
      <c r="DV2" s="632"/>
      <c r="DW2" s="632"/>
      <c r="DX2" s="632"/>
      <c r="DY2" s="632"/>
      <c r="DZ2" s="632"/>
      <c r="EA2" s="632"/>
      <c r="EB2" s="632"/>
      <c r="EC2" s="632"/>
      <c r="ED2" s="632"/>
      <c r="EE2" s="632"/>
      <c r="EF2" s="632"/>
      <c r="EG2" s="632"/>
      <c r="EH2" s="632"/>
      <c r="EI2" s="632"/>
      <c r="EJ2" s="632"/>
      <c r="EK2" s="632"/>
      <c r="EL2" s="632"/>
      <c r="EM2" s="632"/>
      <c r="EN2" s="632"/>
      <c r="EO2" s="632"/>
      <c r="EP2" s="632"/>
      <c r="EQ2" s="632"/>
      <c r="ER2" s="632"/>
      <c r="ES2" s="632"/>
      <c r="ET2" s="632"/>
      <c r="EU2" s="632"/>
      <c r="EV2" s="632"/>
      <c r="EW2" s="632"/>
      <c r="EX2" s="632"/>
      <c r="EY2" s="632"/>
    </row>
    <row r="3" spans="122:155" ht="11.25" customHeight="1">
      <c r="DR3" s="632"/>
      <c r="DS3" s="632"/>
      <c r="DT3" s="632"/>
      <c r="DU3" s="632"/>
      <c r="DV3" s="632"/>
      <c r="DW3" s="632"/>
      <c r="DX3" s="632"/>
      <c r="DY3" s="632"/>
      <c r="DZ3" s="632"/>
      <c r="EA3" s="632"/>
      <c r="EB3" s="632"/>
      <c r="EC3" s="632"/>
      <c r="ED3" s="632"/>
      <c r="EE3" s="632"/>
      <c r="EF3" s="632"/>
      <c r="EG3" s="632"/>
      <c r="EH3" s="632"/>
      <c r="EI3" s="632"/>
      <c r="EJ3" s="632"/>
      <c r="EK3" s="632"/>
      <c r="EL3" s="632"/>
      <c r="EM3" s="632"/>
      <c r="EN3" s="632"/>
      <c r="EO3" s="632"/>
      <c r="EP3" s="632"/>
      <c r="EQ3" s="632"/>
      <c r="ER3" s="632"/>
      <c r="ES3" s="632"/>
      <c r="ET3" s="632"/>
      <c r="EU3" s="632"/>
      <c r="EV3" s="632"/>
      <c r="EW3" s="632"/>
      <c r="EX3" s="632"/>
      <c r="EY3" s="632"/>
    </row>
    <row r="4" spans="122:155" ht="11.25" customHeight="1">
      <c r="DR4" s="632"/>
      <c r="DS4" s="632"/>
      <c r="DT4" s="632"/>
      <c r="DU4" s="632"/>
      <c r="DV4" s="632"/>
      <c r="DW4" s="632"/>
      <c r="DX4" s="632"/>
      <c r="DY4" s="632"/>
      <c r="DZ4" s="632"/>
      <c r="EA4" s="632"/>
      <c r="EB4" s="632"/>
      <c r="EC4" s="632"/>
      <c r="ED4" s="632"/>
      <c r="EE4" s="632"/>
      <c r="EF4" s="632"/>
      <c r="EG4" s="632"/>
      <c r="EH4" s="632"/>
      <c r="EI4" s="632"/>
      <c r="EJ4" s="632"/>
      <c r="EK4" s="632"/>
      <c r="EL4" s="632"/>
      <c r="EM4" s="632"/>
      <c r="EN4" s="632"/>
      <c r="EO4" s="632"/>
      <c r="EP4" s="632"/>
      <c r="EQ4" s="632"/>
      <c r="ER4" s="632"/>
      <c r="ES4" s="632"/>
      <c r="ET4" s="632"/>
      <c r="EU4" s="632"/>
      <c r="EV4" s="632"/>
      <c r="EW4" s="632"/>
      <c r="EX4" s="632"/>
      <c r="EY4" s="632"/>
    </row>
    <row r="5" spans="122:155" ht="21" customHeight="1">
      <c r="DR5" s="632"/>
      <c r="DS5" s="632"/>
      <c r="DT5" s="632"/>
      <c r="DU5" s="632"/>
      <c r="DV5" s="632"/>
      <c r="DW5" s="632"/>
      <c r="DX5" s="632"/>
      <c r="DY5" s="632"/>
      <c r="DZ5" s="632"/>
      <c r="EA5" s="632"/>
      <c r="EB5" s="632"/>
      <c r="EC5" s="632"/>
      <c r="ED5" s="632"/>
      <c r="EE5" s="632"/>
      <c r="EF5" s="632"/>
      <c r="EG5" s="632"/>
      <c r="EH5" s="632"/>
      <c r="EI5" s="632"/>
      <c r="EJ5" s="632"/>
      <c r="EK5" s="632"/>
      <c r="EL5" s="632"/>
      <c r="EM5" s="632"/>
      <c r="EN5" s="632"/>
      <c r="EO5" s="632"/>
      <c r="EP5" s="632"/>
      <c r="EQ5" s="632"/>
      <c r="ER5" s="632"/>
      <c r="ES5" s="632"/>
      <c r="ET5" s="632"/>
      <c r="EU5" s="632"/>
      <c r="EV5" s="632"/>
      <c r="EW5" s="632"/>
      <c r="EX5" s="632"/>
      <c r="EY5" s="632"/>
    </row>
    <row r="6" s="196" customFormat="1" ht="15"/>
    <row r="7" spans="144:156" s="196" customFormat="1" ht="15">
      <c r="EN7" s="633" t="s">
        <v>68</v>
      </c>
      <c r="EO7" s="633"/>
      <c r="EP7" s="633"/>
      <c r="EQ7" s="633"/>
      <c r="ER7" s="633"/>
      <c r="ES7" s="633"/>
      <c r="ET7" s="633"/>
      <c r="EU7" s="633"/>
      <c r="EV7" s="633"/>
      <c r="EW7" s="633"/>
      <c r="EX7" s="633"/>
      <c r="EY7" s="633"/>
      <c r="EZ7" s="633"/>
    </row>
    <row r="8" s="196" customFormat="1" ht="15"/>
    <row r="9" spans="1:155" s="218" customFormat="1" ht="15.75">
      <c r="A9" s="668" t="s">
        <v>69</v>
      </c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  <c r="AB9" s="668"/>
      <c r="AC9" s="668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68"/>
      <c r="AP9" s="668"/>
      <c r="AQ9" s="668"/>
      <c r="AR9" s="668"/>
      <c r="AS9" s="668"/>
      <c r="AT9" s="668"/>
      <c r="AU9" s="668"/>
      <c r="AV9" s="668"/>
      <c r="AW9" s="668"/>
      <c r="AX9" s="668"/>
      <c r="AY9" s="668"/>
      <c r="AZ9" s="668"/>
      <c r="BA9" s="668"/>
      <c r="BB9" s="668"/>
      <c r="BC9" s="668"/>
      <c r="BD9" s="668"/>
      <c r="BE9" s="668"/>
      <c r="BF9" s="668"/>
      <c r="BG9" s="668"/>
      <c r="BH9" s="668"/>
      <c r="BI9" s="668"/>
      <c r="BJ9" s="668"/>
      <c r="BK9" s="668"/>
      <c r="BL9" s="668"/>
      <c r="BM9" s="668"/>
      <c r="BN9" s="668"/>
      <c r="BO9" s="668"/>
      <c r="BP9" s="668"/>
      <c r="BQ9" s="668"/>
      <c r="BR9" s="668"/>
      <c r="BS9" s="668"/>
      <c r="BT9" s="668"/>
      <c r="BU9" s="668"/>
      <c r="BV9" s="668"/>
      <c r="BW9" s="668"/>
      <c r="BX9" s="668"/>
      <c r="BY9" s="668"/>
      <c r="BZ9" s="668"/>
      <c r="CA9" s="668"/>
      <c r="CB9" s="668"/>
      <c r="CC9" s="668"/>
      <c r="CD9" s="668"/>
      <c r="CE9" s="668"/>
      <c r="CF9" s="668"/>
      <c r="CG9" s="668"/>
      <c r="CH9" s="668"/>
      <c r="CI9" s="668"/>
      <c r="CJ9" s="668"/>
      <c r="CK9" s="668"/>
      <c r="CL9" s="668"/>
      <c r="CM9" s="668"/>
      <c r="CN9" s="668"/>
      <c r="CO9" s="668"/>
      <c r="CP9" s="668"/>
      <c r="CQ9" s="668"/>
      <c r="CR9" s="668"/>
      <c r="CS9" s="668"/>
      <c r="CT9" s="668"/>
      <c r="CU9" s="668"/>
      <c r="CV9" s="668"/>
      <c r="CW9" s="668"/>
      <c r="CX9" s="668"/>
      <c r="CY9" s="668"/>
      <c r="CZ9" s="668"/>
      <c r="DA9" s="668"/>
      <c r="DB9" s="668"/>
      <c r="DC9" s="668"/>
      <c r="DD9" s="668"/>
      <c r="DE9" s="668"/>
      <c r="DF9" s="668"/>
      <c r="DG9" s="668"/>
      <c r="DH9" s="668"/>
      <c r="DI9" s="668"/>
      <c r="DJ9" s="668"/>
      <c r="DK9" s="668"/>
      <c r="DL9" s="668"/>
      <c r="DM9" s="668"/>
      <c r="DN9" s="668"/>
      <c r="DO9" s="668"/>
      <c r="DP9" s="668"/>
      <c r="DQ9" s="668"/>
      <c r="DR9" s="668"/>
      <c r="DS9" s="668"/>
      <c r="DT9" s="668"/>
      <c r="DU9" s="668"/>
      <c r="DV9" s="668"/>
      <c r="DW9" s="668"/>
      <c r="DX9" s="668"/>
      <c r="DY9" s="668"/>
      <c r="DZ9" s="668"/>
      <c r="EA9" s="668"/>
      <c r="EB9" s="668"/>
      <c r="EC9" s="668"/>
      <c r="ED9" s="668"/>
      <c r="EE9" s="668"/>
      <c r="EF9" s="668"/>
      <c r="EG9" s="668"/>
      <c r="EH9" s="668"/>
      <c r="EI9" s="668"/>
      <c r="EJ9" s="668"/>
      <c r="EK9" s="668"/>
      <c r="EL9" s="668"/>
      <c r="EM9" s="668"/>
      <c r="EN9" s="668"/>
      <c r="EO9" s="668"/>
      <c r="EP9" s="668"/>
      <c r="EQ9" s="668"/>
      <c r="ER9" s="668"/>
      <c r="ES9" s="668"/>
      <c r="ET9" s="668"/>
      <c r="EU9" s="668"/>
      <c r="EV9" s="668"/>
      <c r="EW9" s="668"/>
      <c r="EX9" s="668"/>
      <c r="EY9" s="668"/>
    </row>
    <row r="10" spans="64:112" s="218" customFormat="1" ht="18" customHeight="1">
      <c r="BL10" s="223" t="s">
        <v>70</v>
      </c>
      <c r="BM10" s="669" t="s">
        <v>786</v>
      </c>
      <c r="BN10" s="669"/>
      <c r="BO10" s="669"/>
      <c r="BP10" s="669"/>
      <c r="BQ10" s="669"/>
      <c r="BR10" s="669"/>
      <c r="BS10" s="669"/>
      <c r="BT10" s="669"/>
      <c r="BU10" s="669"/>
      <c r="BV10" s="669"/>
      <c r="BW10" s="669"/>
      <c r="BX10" s="669"/>
      <c r="BY10" s="669"/>
      <c r="BZ10" s="669"/>
      <c r="CA10" s="669"/>
      <c r="CB10" s="669"/>
      <c r="CC10" s="669"/>
      <c r="CD10" s="670">
        <v>20</v>
      </c>
      <c r="CE10" s="670"/>
      <c r="CF10" s="670"/>
      <c r="CG10" s="670"/>
      <c r="CH10" s="671" t="s">
        <v>749</v>
      </c>
      <c r="CI10" s="671"/>
      <c r="CJ10" s="671"/>
      <c r="CK10" s="671"/>
      <c r="CL10" s="218" t="s">
        <v>397</v>
      </c>
      <c r="CR10" s="224"/>
      <c r="CS10" s="224"/>
      <c r="CT10" s="224"/>
      <c r="CU10" s="224"/>
      <c r="CV10" s="224"/>
      <c r="CW10" s="224"/>
      <c r="CX10" s="224"/>
      <c r="CY10" s="224"/>
      <c r="CZ10" s="224"/>
      <c r="DA10" s="223"/>
      <c r="DB10" s="223"/>
      <c r="DC10" s="223"/>
      <c r="DD10" s="223"/>
      <c r="DE10" s="225"/>
      <c r="DF10" s="225"/>
      <c r="DG10" s="225"/>
      <c r="DH10" s="225"/>
    </row>
    <row r="11" spans="28:128" s="196" customFormat="1" ht="18" customHeight="1">
      <c r="AB11" s="634" t="str">
        <f>'о расходовании субсидии'!A2</f>
        <v>АНО ЦСОН «Участие» </v>
      </c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4"/>
      <c r="BF11" s="634"/>
      <c r="BG11" s="634"/>
      <c r="BH11" s="634"/>
      <c r="BI11" s="634"/>
      <c r="BJ11" s="634"/>
      <c r="BK11" s="634"/>
      <c r="BL11" s="634"/>
      <c r="BM11" s="634"/>
      <c r="BN11" s="634"/>
      <c r="BO11" s="634"/>
      <c r="BP11" s="634"/>
      <c r="BQ11" s="634"/>
      <c r="BR11" s="634"/>
      <c r="BS11" s="634"/>
      <c r="BT11" s="634"/>
      <c r="BU11" s="634"/>
      <c r="BV11" s="634"/>
      <c r="BW11" s="634"/>
      <c r="BX11" s="634"/>
      <c r="BY11" s="634"/>
      <c r="BZ11" s="634"/>
      <c r="CA11" s="634"/>
      <c r="CB11" s="634"/>
      <c r="CC11" s="634"/>
      <c r="CD11" s="634"/>
      <c r="CE11" s="634"/>
      <c r="CF11" s="634"/>
      <c r="CG11" s="634"/>
      <c r="CH11" s="634"/>
      <c r="CI11" s="634"/>
      <c r="CJ11" s="634"/>
      <c r="CK11" s="634"/>
      <c r="CL11" s="634"/>
      <c r="CM11" s="634"/>
      <c r="CN11" s="634"/>
      <c r="CO11" s="634"/>
      <c r="CP11" s="634"/>
      <c r="CQ11" s="634"/>
      <c r="CR11" s="634"/>
      <c r="CS11" s="634"/>
      <c r="CT11" s="634"/>
      <c r="CU11" s="634"/>
      <c r="CV11" s="634"/>
      <c r="CW11" s="634"/>
      <c r="CX11" s="634"/>
      <c r="CY11" s="634"/>
      <c r="CZ11" s="634"/>
      <c r="DA11" s="634"/>
      <c r="DB11" s="634"/>
      <c r="DC11" s="634"/>
      <c r="DD11" s="634"/>
      <c r="DE11" s="634"/>
      <c r="DF11" s="634"/>
      <c r="DG11" s="634"/>
      <c r="DH11" s="634"/>
      <c r="DI11" s="634"/>
      <c r="DJ11" s="634"/>
      <c r="DK11" s="634"/>
      <c r="DL11" s="634"/>
      <c r="DM11" s="634"/>
      <c r="DN11" s="634"/>
      <c r="DO11" s="634"/>
      <c r="DP11" s="634"/>
      <c r="DQ11" s="634"/>
      <c r="DR11" s="634"/>
      <c r="DS11" s="634"/>
      <c r="DT11" s="634"/>
      <c r="DU11" s="634"/>
      <c r="DV11" s="634"/>
      <c r="DW11" s="634"/>
      <c r="DX11" s="634"/>
    </row>
    <row r="12" spans="28:128" s="198" customFormat="1" ht="12.75" customHeight="1">
      <c r="AB12" s="635" t="s">
        <v>25</v>
      </c>
      <c r="AC12" s="635"/>
      <c r="AD12" s="635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5"/>
      <c r="AT12" s="635"/>
      <c r="AU12" s="635"/>
      <c r="AV12" s="635"/>
      <c r="AW12" s="635"/>
      <c r="AX12" s="635"/>
      <c r="AY12" s="635"/>
      <c r="AZ12" s="635"/>
      <c r="BA12" s="635"/>
      <c r="BB12" s="635"/>
      <c r="BC12" s="635"/>
      <c r="BD12" s="635"/>
      <c r="BE12" s="635"/>
      <c r="BF12" s="635"/>
      <c r="BG12" s="635"/>
      <c r="BH12" s="635"/>
      <c r="BI12" s="635"/>
      <c r="BJ12" s="635"/>
      <c r="BK12" s="635"/>
      <c r="BL12" s="635"/>
      <c r="BM12" s="635"/>
      <c r="BN12" s="635"/>
      <c r="BO12" s="635"/>
      <c r="BP12" s="635"/>
      <c r="BQ12" s="635"/>
      <c r="BR12" s="635"/>
      <c r="BS12" s="635"/>
      <c r="BT12" s="635"/>
      <c r="BU12" s="635"/>
      <c r="BV12" s="635"/>
      <c r="BW12" s="635"/>
      <c r="BX12" s="635"/>
      <c r="BY12" s="635"/>
      <c r="BZ12" s="635"/>
      <c r="CA12" s="635"/>
      <c r="CB12" s="635"/>
      <c r="CC12" s="635"/>
      <c r="CD12" s="635"/>
      <c r="CE12" s="635"/>
      <c r="CF12" s="635"/>
      <c r="CG12" s="635"/>
      <c r="CH12" s="635"/>
      <c r="CI12" s="635"/>
      <c r="CJ12" s="635"/>
      <c r="CK12" s="635"/>
      <c r="CL12" s="635"/>
      <c r="CM12" s="635"/>
      <c r="CN12" s="635"/>
      <c r="CO12" s="635"/>
      <c r="CP12" s="635"/>
      <c r="CQ12" s="635"/>
      <c r="CR12" s="635"/>
      <c r="CS12" s="635"/>
      <c r="CT12" s="635"/>
      <c r="CU12" s="635"/>
      <c r="CV12" s="635"/>
      <c r="CW12" s="635"/>
      <c r="CX12" s="635"/>
      <c r="CY12" s="635"/>
      <c r="CZ12" s="635"/>
      <c r="DA12" s="635"/>
      <c r="DB12" s="635"/>
      <c r="DC12" s="635"/>
      <c r="DD12" s="635"/>
      <c r="DE12" s="635"/>
      <c r="DF12" s="635"/>
      <c r="DG12" s="635"/>
      <c r="DH12" s="635"/>
      <c r="DI12" s="635"/>
      <c r="DJ12" s="635"/>
      <c r="DK12" s="635"/>
      <c r="DL12" s="635"/>
      <c r="DM12" s="635"/>
      <c r="DN12" s="635"/>
      <c r="DO12" s="635"/>
      <c r="DP12" s="635"/>
      <c r="DQ12" s="635"/>
      <c r="DR12" s="635"/>
      <c r="DS12" s="635"/>
      <c r="DT12" s="635"/>
      <c r="DU12" s="635"/>
      <c r="DV12" s="635"/>
      <c r="DW12" s="635"/>
      <c r="DX12" s="635"/>
    </row>
    <row r="13" spans="133:158" s="196" customFormat="1" ht="15"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</row>
    <row r="14" spans="2:158" s="198" customFormat="1" ht="12">
      <c r="B14" s="199" t="s">
        <v>26</v>
      </c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</row>
    <row r="15" spans="1:155" s="198" customFormat="1" ht="27" customHeight="1">
      <c r="A15" s="617" t="s">
        <v>27</v>
      </c>
      <c r="B15" s="618"/>
      <c r="C15" s="618"/>
      <c r="D15" s="618"/>
      <c r="E15" s="618"/>
      <c r="F15" s="618"/>
      <c r="G15" s="619"/>
      <c r="H15" s="617" t="s">
        <v>71</v>
      </c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8"/>
      <c r="AL15" s="618"/>
      <c r="AM15" s="618"/>
      <c r="AN15" s="618"/>
      <c r="AO15" s="618"/>
      <c r="AP15" s="618"/>
      <c r="AQ15" s="618"/>
      <c r="AR15" s="618"/>
      <c r="AS15" s="618"/>
      <c r="AT15" s="618"/>
      <c r="AU15" s="618"/>
      <c r="AV15" s="618"/>
      <c r="AW15" s="618"/>
      <c r="AX15" s="618"/>
      <c r="AY15" s="618"/>
      <c r="AZ15" s="618"/>
      <c r="BA15" s="618"/>
      <c r="BB15" s="618"/>
      <c r="BC15" s="618"/>
      <c r="BD15" s="618"/>
      <c r="BE15" s="618"/>
      <c r="BF15" s="618"/>
      <c r="BG15" s="618"/>
      <c r="BH15" s="618"/>
      <c r="BI15" s="618"/>
      <c r="BJ15" s="618"/>
      <c r="BK15" s="618"/>
      <c r="BL15" s="618"/>
      <c r="BM15" s="618"/>
      <c r="BN15" s="618"/>
      <c r="BO15" s="618"/>
      <c r="BP15" s="618"/>
      <c r="BQ15" s="618"/>
      <c r="BR15" s="618"/>
      <c r="BS15" s="618"/>
      <c r="BT15" s="618"/>
      <c r="BU15" s="618"/>
      <c r="BV15" s="618"/>
      <c r="BW15" s="618"/>
      <c r="BX15" s="618"/>
      <c r="BY15" s="618"/>
      <c r="BZ15" s="618"/>
      <c r="CA15" s="618"/>
      <c r="CB15" s="618"/>
      <c r="CC15" s="618"/>
      <c r="CD15" s="618"/>
      <c r="CE15" s="618"/>
      <c r="CF15" s="618"/>
      <c r="CG15" s="618"/>
      <c r="CH15" s="618"/>
      <c r="CI15" s="618"/>
      <c r="CJ15" s="618"/>
      <c r="CK15" s="618"/>
      <c r="CL15" s="618"/>
      <c r="CM15" s="618"/>
      <c r="CN15" s="618"/>
      <c r="CO15" s="618"/>
      <c r="CP15" s="618"/>
      <c r="CQ15" s="618"/>
      <c r="CR15" s="618"/>
      <c r="CS15" s="618"/>
      <c r="CT15" s="618"/>
      <c r="CU15" s="618"/>
      <c r="CV15" s="618"/>
      <c r="CW15" s="618"/>
      <c r="CX15" s="618"/>
      <c r="CY15" s="618"/>
      <c r="CZ15" s="618"/>
      <c r="DA15" s="618"/>
      <c r="DB15" s="618"/>
      <c r="DC15" s="618"/>
      <c r="DD15" s="618"/>
      <c r="DE15" s="618"/>
      <c r="DF15" s="618"/>
      <c r="DG15" s="618"/>
      <c r="DH15" s="618"/>
      <c r="DI15" s="618"/>
      <c r="DJ15" s="618"/>
      <c r="DK15" s="619"/>
      <c r="DL15" s="617" t="s">
        <v>72</v>
      </c>
      <c r="DM15" s="618"/>
      <c r="DN15" s="618"/>
      <c r="DO15" s="618"/>
      <c r="DP15" s="618"/>
      <c r="DQ15" s="618"/>
      <c r="DR15" s="618"/>
      <c r="DS15" s="618"/>
      <c r="DT15" s="618"/>
      <c r="DU15" s="618"/>
      <c r="DV15" s="618"/>
      <c r="DW15" s="618"/>
      <c r="DX15" s="618"/>
      <c r="DY15" s="618"/>
      <c r="DZ15" s="618"/>
      <c r="EA15" s="618"/>
      <c r="EB15" s="618"/>
      <c r="EC15" s="618"/>
      <c r="ED15" s="618"/>
      <c r="EE15" s="619"/>
      <c r="EF15" s="677" t="s">
        <v>73</v>
      </c>
      <c r="EG15" s="678"/>
      <c r="EH15" s="678"/>
      <c r="EI15" s="678"/>
      <c r="EJ15" s="678"/>
      <c r="EK15" s="678"/>
      <c r="EL15" s="678"/>
      <c r="EM15" s="678"/>
      <c r="EN15" s="678"/>
      <c r="EO15" s="678"/>
      <c r="EP15" s="678"/>
      <c r="EQ15" s="678"/>
      <c r="ER15" s="678"/>
      <c r="ES15" s="678"/>
      <c r="ET15" s="678"/>
      <c r="EU15" s="678"/>
      <c r="EV15" s="678"/>
      <c r="EW15" s="678"/>
      <c r="EX15" s="678"/>
      <c r="EY15" s="679"/>
    </row>
    <row r="16" spans="1:155" s="198" customFormat="1" ht="27" customHeight="1">
      <c r="A16" s="672" t="s">
        <v>245</v>
      </c>
      <c r="B16" s="673"/>
      <c r="C16" s="673"/>
      <c r="D16" s="673"/>
      <c r="E16" s="673"/>
      <c r="F16" s="673"/>
      <c r="G16" s="674"/>
      <c r="H16" s="226"/>
      <c r="I16" s="675" t="s">
        <v>74</v>
      </c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5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675"/>
      <c r="BB16" s="675"/>
      <c r="BC16" s="675"/>
      <c r="BD16" s="675"/>
      <c r="BE16" s="675"/>
      <c r="BF16" s="675"/>
      <c r="BG16" s="675"/>
      <c r="BH16" s="675"/>
      <c r="BI16" s="675"/>
      <c r="BJ16" s="675"/>
      <c r="BK16" s="675"/>
      <c r="BL16" s="675"/>
      <c r="BM16" s="675"/>
      <c r="BN16" s="675"/>
      <c r="BO16" s="675"/>
      <c r="BP16" s="675"/>
      <c r="BQ16" s="675"/>
      <c r="BR16" s="675"/>
      <c r="BS16" s="675"/>
      <c r="BT16" s="675"/>
      <c r="BU16" s="675"/>
      <c r="BV16" s="675"/>
      <c r="BW16" s="675"/>
      <c r="BX16" s="675"/>
      <c r="BY16" s="675"/>
      <c r="BZ16" s="675"/>
      <c r="CA16" s="675"/>
      <c r="CB16" s="675"/>
      <c r="CC16" s="675"/>
      <c r="CD16" s="675"/>
      <c r="CE16" s="675"/>
      <c r="CF16" s="675"/>
      <c r="CG16" s="675"/>
      <c r="CH16" s="675"/>
      <c r="CI16" s="675"/>
      <c r="CJ16" s="675"/>
      <c r="CK16" s="675"/>
      <c r="CL16" s="675"/>
      <c r="CM16" s="675"/>
      <c r="CN16" s="675"/>
      <c r="CO16" s="675"/>
      <c r="CP16" s="675"/>
      <c r="CQ16" s="675"/>
      <c r="CR16" s="675"/>
      <c r="CS16" s="675"/>
      <c r="CT16" s="675"/>
      <c r="CU16" s="675"/>
      <c r="CV16" s="675"/>
      <c r="CW16" s="675"/>
      <c r="CX16" s="675"/>
      <c r="CY16" s="675"/>
      <c r="CZ16" s="675"/>
      <c r="DA16" s="675"/>
      <c r="DB16" s="675"/>
      <c r="DC16" s="675"/>
      <c r="DD16" s="675"/>
      <c r="DE16" s="675"/>
      <c r="DF16" s="675"/>
      <c r="DG16" s="675"/>
      <c r="DH16" s="675"/>
      <c r="DI16" s="675"/>
      <c r="DJ16" s="675"/>
      <c r="DK16" s="676"/>
      <c r="DL16" s="642">
        <f>SUM(DL17:EE22)</f>
        <v>0</v>
      </c>
      <c r="DM16" s="643"/>
      <c r="DN16" s="643"/>
      <c r="DO16" s="643"/>
      <c r="DP16" s="643"/>
      <c r="DQ16" s="643"/>
      <c r="DR16" s="643"/>
      <c r="DS16" s="643"/>
      <c r="DT16" s="643"/>
      <c r="DU16" s="643"/>
      <c r="DV16" s="643"/>
      <c r="DW16" s="643"/>
      <c r="DX16" s="643"/>
      <c r="DY16" s="643"/>
      <c r="DZ16" s="643"/>
      <c r="EA16" s="643"/>
      <c r="EB16" s="643"/>
      <c r="EC16" s="643"/>
      <c r="ED16" s="643"/>
      <c r="EE16" s="644"/>
      <c r="EF16" s="642">
        <v>100</v>
      </c>
      <c r="EG16" s="643"/>
      <c r="EH16" s="643"/>
      <c r="EI16" s="643"/>
      <c r="EJ16" s="643"/>
      <c r="EK16" s="643"/>
      <c r="EL16" s="643"/>
      <c r="EM16" s="643"/>
      <c r="EN16" s="643"/>
      <c r="EO16" s="643"/>
      <c r="EP16" s="643"/>
      <c r="EQ16" s="643"/>
      <c r="ER16" s="643"/>
      <c r="ES16" s="643"/>
      <c r="ET16" s="643"/>
      <c r="EU16" s="643"/>
      <c r="EV16" s="643"/>
      <c r="EW16" s="643"/>
      <c r="EX16" s="643"/>
      <c r="EY16" s="644"/>
    </row>
    <row r="17" spans="1:155" s="198" customFormat="1" ht="27" customHeight="1">
      <c r="A17" s="672"/>
      <c r="B17" s="673"/>
      <c r="C17" s="673"/>
      <c r="D17" s="673"/>
      <c r="E17" s="673"/>
      <c r="F17" s="673"/>
      <c r="G17" s="674"/>
      <c r="H17" s="226"/>
      <c r="I17" s="675" t="s">
        <v>75</v>
      </c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5"/>
      <c r="AC17" s="675"/>
      <c r="AD17" s="675"/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5"/>
      <c r="BC17" s="675"/>
      <c r="BD17" s="675"/>
      <c r="BE17" s="675"/>
      <c r="BF17" s="675"/>
      <c r="BG17" s="675"/>
      <c r="BH17" s="675"/>
      <c r="BI17" s="675"/>
      <c r="BJ17" s="675"/>
      <c r="BK17" s="675"/>
      <c r="BL17" s="675"/>
      <c r="BM17" s="675"/>
      <c r="BN17" s="675"/>
      <c r="BO17" s="675"/>
      <c r="BP17" s="675"/>
      <c r="BQ17" s="675"/>
      <c r="BR17" s="675"/>
      <c r="BS17" s="675"/>
      <c r="BT17" s="675"/>
      <c r="BU17" s="675"/>
      <c r="BV17" s="675"/>
      <c r="BW17" s="675"/>
      <c r="BX17" s="675"/>
      <c r="BY17" s="675"/>
      <c r="BZ17" s="675"/>
      <c r="CA17" s="675"/>
      <c r="CB17" s="675"/>
      <c r="CC17" s="675"/>
      <c r="CD17" s="675"/>
      <c r="CE17" s="675"/>
      <c r="CF17" s="675"/>
      <c r="CG17" s="675"/>
      <c r="CH17" s="675"/>
      <c r="CI17" s="675"/>
      <c r="CJ17" s="675"/>
      <c r="CK17" s="675"/>
      <c r="CL17" s="675"/>
      <c r="CM17" s="675"/>
      <c r="CN17" s="675"/>
      <c r="CO17" s="675"/>
      <c r="CP17" s="675"/>
      <c r="CQ17" s="675"/>
      <c r="CR17" s="675"/>
      <c r="CS17" s="675"/>
      <c r="CT17" s="675"/>
      <c r="CU17" s="675"/>
      <c r="CV17" s="675"/>
      <c r="CW17" s="675"/>
      <c r="CX17" s="675"/>
      <c r="CY17" s="675"/>
      <c r="CZ17" s="675"/>
      <c r="DA17" s="675"/>
      <c r="DB17" s="675"/>
      <c r="DC17" s="675"/>
      <c r="DD17" s="675"/>
      <c r="DE17" s="675"/>
      <c r="DF17" s="675"/>
      <c r="DG17" s="675"/>
      <c r="DH17" s="675"/>
      <c r="DI17" s="675"/>
      <c r="DJ17" s="675"/>
      <c r="DK17" s="676"/>
      <c r="DL17" s="680">
        <v>0</v>
      </c>
      <c r="DM17" s="681"/>
      <c r="DN17" s="681"/>
      <c r="DO17" s="681"/>
      <c r="DP17" s="681"/>
      <c r="DQ17" s="681"/>
      <c r="DR17" s="681"/>
      <c r="DS17" s="681"/>
      <c r="DT17" s="681"/>
      <c r="DU17" s="681"/>
      <c r="DV17" s="681"/>
      <c r="DW17" s="681"/>
      <c r="DX17" s="681"/>
      <c r="DY17" s="681"/>
      <c r="DZ17" s="681"/>
      <c r="EA17" s="681"/>
      <c r="EB17" s="681"/>
      <c r="EC17" s="681"/>
      <c r="ED17" s="681"/>
      <c r="EE17" s="682"/>
      <c r="EF17" s="642" t="e">
        <f>DL17*100/DL16</f>
        <v>#DIV/0!</v>
      </c>
      <c r="EG17" s="643"/>
      <c r="EH17" s="643"/>
      <c r="EI17" s="643"/>
      <c r="EJ17" s="643"/>
      <c r="EK17" s="643"/>
      <c r="EL17" s="643"/>
      <c r="EM17" s="643"/>
      <c r="EN17" s="643"/>
      <c r="EO17" s="643"/>
      <c r="EP17" s="643"/>
      <c r="EQ17" s="643"/>
      <c r="ER17" s="643"/>
      <c r="ES17" s="643"/>
      <c r="ET17" s="643"/>
      <c r="EU17" s="643"/>
      <c r="EV17" s="643"/>
      <c r="EW17" s="643"/>
      <c r="EX17" s="643"/>
      <c r="EY17" s="644"/>
    </row>
    <row r="18" spans="1:155" s="198" customFormat="1" ht="15" customHeight="1">
      <c r="A18" s="672"/>
      <c r="B18" s="673"/>
      <c r="C18" s="673"/>
      <c r="D18" s="673"/>
      <c r="E18" s="673"/>
      <c r="F18" s="673"/>
      <c r="G18" s="674"/>
      <c r="H18" s="226"/>
      <c r="I18" s="675" t="s">
        <v>76</v>
      </c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  <c r="AL18" s="675"/>
      <c r="AM18" s="675"/>
      <c r="AN18" s="675"/>
      <c r="AO18" s="675"/>
      <c r="AP18" s="675"/>
      <c r="AQ18" s="675"/>
      <c r="AR18" s="675"/>
      <c r="AS18" s="675"/>
      <c r="AT18" s="675"/>
      <c r="AU18" s="675"/>
      <c r="AV18" s="675"/>
      <c r="AW18" s="675"/>
      <c r="AX18" s="675"/>
      <c r="AY18" s="675"/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75"/>
      <c r="BL18" s="675"/>
      <c r="BM18" s="675"/>
      <c r="BN18" s="675"/>
      <c r="BO18" s="675"/>
      <c r="BP18" s="675"/>
      <c r="BQ18" s="675"/>
      <c r="BR18" s="675"/>
      <c r="BS18" s="675"/>
      <c r="BT18" s="675"/>
      <c r="BU18" s="675"/>
      <c r="BV18" s="675"/>
      <c r="BW18" s="675"/>
      <c r="BX18" s="675"/>
      <c r="BY18" s="675"/>
      <c r="BZ18" s="675"/>
      <c r="CA18" s="675"/>
      <c r="CB18" s="675"/>
      <c r="CC18" s="675"/>
      <c r="CD18" s="675"/>
      <c r="CE18" s="675"/>
      <c r="CF18" s="675"/>
      <c r="CG18" s="675"/>
      <c r="CH18" s="675"/>
      <c r="CI18" s="675"/>
      <c r="CJ18" s="675"/>
      <c r="CK18" s="675"/>
      <c r="CL18" s="675"/>
      <c r="CM18" s="675"/>
      <c r="CN18" s="675"/>
      <c r="CO18" s="675"/>
      <c r="CP18" s="675"/>
      <c r="CQ18" s="675"/>
      <c r="CR18" s="675"/>
      <c r="CS18" s="675"/>
      <c r="CT18" s="675"/>
      <c r="CU18" s="675"/>
      <c r="CV18" s="675"/>
      <c r="CW18" s="675"/>
      <c r="CX18" s="675"/>
      <c r="CY18" s="675"/>
      <c r="CZ18" s="675"/>
      <c r="DA18" s="675"/>
      <c r="DB18" s="675"/>
      <c r="DC18" s="675"/>
      <c r="DD18" s="675"/>
      <c r="DE18" s="675"/>
      <c r="DF18" s="675"/>
      <c r="DG18" s="675"/>
      <c r="DH18" s="675"/>
      <c r="DI18" s="675"/>
      <c r="DJ18" s="675"/>
      <c r="DK18" s="676"/>
      <c r="DL18" s="680">
        <v>0</v>
      </c>
      <c r="DM18" s="681"/>
      <c r="DN18" s="681"/>
      <c r="DO18" s="681"/>
      <c r="DP18" s="681"/>
      <c r="DQ18" s="681"/>
      <c r="DR18" s="681"/>
      <c r="DS18" s="681"/>
      <c r="DT18" s="681"/>
      <c r="DU18" s="681"/>
      <c r="DV18" s="681"/>
      <c r="DW18" s="681"/>
      <c r="DX18" s="681"/>
      <c r="DY18" s="681"/>
      <c r="DZ18" s="681"/>
      <c r="EA18" s="681"/>
      <c r="EB18" s="681"/>
      <c r="EC18" s="681"/>
      <c r="ED18" s="681"/>
      <c r="EE18" s="682"/>
      <c r="EF18" s="642" t="e">
        <f>DL18*100/DL16</f>
        <v>#DIV/0!</v>
      </c>
      <c r="EG18" s="643"/>
      <c r="EH18" s="643"/>
      <c r="EI18" s="643"/>
      <c r="EJ18" s="643"/>
      <c r="EK18" s="643"/>
      <c r="EL18" s="643"/>
      <c r="EM18" s="643"/>
      <c r="EN18" s="643"/>
      <c r="EO18" s="643"/>
      <c r="EP18" s="643"/>
      <c r="EQ18" s="643"/>
      <c r="ER18" s="643"/>
      <c r="ES18" s="643"/>
      <c r="ET18" s="643"/>
      <c r="EU18" s="643"/>
      <c r="EV18" s="643"/>
      <c r="EW18" s="643"/>
      <c r="EX18" s="643"/>
      <c r="EY18" s="644"/>
    </row>
    <row r="19" spans="1:155" s="198" customFormat="1" ht="15" customHeight="1">
      <c r="A19" s="672"/>
      <c r="B19" s="673"/>
      <c r="C19" s="673"/>
      <c r="D19" s="673"/>
      <c r="E19" s="673"/>
      <c r="F19" s="673"/>
      <c r="G19" s="674"/>
      <c r="H19" s="226"/>
      <c r="I19" s="675" t="s">
        <v>77</v>
      </c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75"/>
      <c r="AD19" s="675"/>
      <c r="AE19" s="675"/>
      <c r="AF19" s="675"/>
      <c r="AG19" s="675"/>
      <c r="AH19" s="675"/>
      <c r="AI19" s="675"/>
      <c r="AJ19" s="675"/>
      <c r="AK19" s="675"/>
      <c r="AL19" s="675"/>
      <c r="AM19" s="675"/>
      <c r="AN19" s="675"/>
      <c r="AO19" s="675"/>
      <c r="AP19" s="675"/>
      <c r="AQ19" s="675"/>
      <c r="AR19" s="675"/>
      <c r="AS19" s="675"/>
      <c r="AT19" s="675"/>
      <c r="AU19" s="675"/>
      <c r="AV19" s="675"/>
      <c r="AW19" s="675"/>
      <c r="AX19" s="675"/>
      <c r="AY19" s="675"/>
      <c r="AZ19" s="675"/>
      <c r="BA19" s="675"/>
      <c r="BB19" s="675"/>
      <c r="BC19" s="675"/>
      <c r="BD19" s="675"/>
      <c r="BE19" s="675"/>
      <c r="BF19" s="675"/>
      <c r="BG19" s="675"/>
      <c r="BH19" s="675"/>
      <c r="BI19" s="675"/>
      <c r="BJ19" s="675"/>
      <c r="BK19" s="675"/>
      <c r="BL19" s="675"/>
      <c r="BM19" s="675"/>
      <c r="BN19" s="675"/>
      <c r="BO19" s="675"/>
      <c r="BP19" s="675"/>
      <c r="BQ19" s="675"/>
      <c r="BR19" s="675"/>
      <c r="BS19" s="675"/>
      <c r="BT19" s="675"/>
      <c r="BU19" s="675"/>
      <c r="BV19" s="675"/>
      <c r="BW19" s="675"/>
      <c r="BX19" s="675"/>
      <c r="BY19" s="675"/>
      <c r="BZ19" s="675"/>
      <c r="CA19" s="675"/>
      <c r="CB19" s="675"/>
      <c r="CC19" s="675"/>
      <c r="CD19" s="675"/>
      <c r="CE19" s="675"/>
      <c r="CF19" s="675"/>
      <c r="CG19" s="675"/>
      <c r="CH19" s="675"/>
      <c r="CI19" s="675"/>
      <c r="CJ19" s="675"/>
      <c r="CK19" s="675"/>
      <c r="CL19" s="675"/>
      <c r="CM19" s="675"/>
      <c r="CN19" s="675"/>
      <c r="CO19" s="675"/>
      <c r="CP19" s="675"/>
      <c r="CQ19" s="675"/>
      <c r="CR19" s="675"/>
      <c r="CS19" s="675"/>
      <c r="CT19" s="675"/>
      <c r="CU19" s="675"/>
      <c r="CV19" s="675"/>
      <c r="CW19" s="675"/>
      <c r="CX19" s="675"/>
      <c r="CY19" s="675"/>
      <c r="CZ19" s="675"/>
      <c r="DA19" s="675"/>
      <c r="DB19" s="675"/>
      <c r="DC19" s="675"/>
      <c r="DD19" s="675"/>
      <c r="DE19" s="675"/>
      <c r="DF19" s="675"/>
      <c r="DG19" s="675"/>
      <c r="DH19" s="675"/>
      <c r="DI19" s="675"/>
      <c r="DJ19" s="675"/>
      <c r="DK19" s="676"/>
      <c r="DL19" s="680">
        <v>0</v>
      </c>
      <c r="DM19" s="681"/>
      <c r="DN19" s="681"/>
      <c r="DO19" s="681"/>
      <c r="DP19" s="681"/>
      <c r="DQ19" s="681"/>
      <c r="DR19" s="681"/>
      <c r="DS19" s="681"/>
      <c r="DT19" s="681"/>
      <c r="DU19" s="681"/>
      <c r="DV19" s="681"/>
      <c r="DW19" s="681"/>
      <c r="DX19" s="681"/>
      <c r="DY19" s="681"/>
      <c r="DZ19" s="681"/>
      <c r="EA19" s="681"/>
      <c r="EB19" s="681"/>
      <c r="EC19" s="681"/>
      <c r="ED19" s="681"/>
      <c r="EE19" s="682"/>
      <c r="EF19" s="642" t="e">
        <f>DL19*100/DL16</f>
        <v>#DIV/0!</v>
      </c>
      <c r="EG19" s="643"/>
      <c r="EH19" s="643"/>
      <c r="EI19" s="643"/>
      <c r="EJ19" s="643"/>
      <c r="EK19" s="643"/>
      <c r="EL19" s="643"/>
      <c r="EM19" s="643"/>
      <c r="EN19" s="643"/>
      <c r="EO19" s="643"/>
      <c r="EP19" s="643"/>
      <c r="EQ19" s="643"/>
      <c r="ER19" s="643"/>
      <c r="ES19" s="643"/>
      <c r="ET19" s="643"/>
      <c r="EU19" s="643"/>
      <c r="EV19" s="643"/>
      <c r="EW19" s="643"/>
      <c r="EX19" s="643"/>
      <c r="EY19" s="644"/>
    </row>
    <row r="20" spans="1:155" s="198" customFormat="1" ht="15" customHeight="1">
      <c r="A20" s="672"/>
      <c r="B20" s="673"/>
      <c r="C20" s="673"/>
      <c r="D20" s="673"/>
      <c r="E20" s="673"/>
      <c r="F20" s="673"/>
      <c r="G20" s="674"/>
      <c r="H20" s="226"/>
      <c r="I20" s="675" t="s">
        <v>78</v>
      </c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5"/>
      <c r="AJ20" s="675"/>
      <c r="AK20" s="675"/>
      <c r="AL20" s="675"/>
      <c r="AM20" s="675"/>
      <c r="AN20" s="675"/>
      <c r="AO20" s="675"/>
      <c r="AP20" s="675"/>
      <c r="AQ20" s="675"/>
      <c r="AR20" s="675"/>
      <c r="AS20" s="675"/>
      <c r="AT20" s="675"/>
      <c r="AU20" s="675"/>
      <c r="AV20" s="675"/>
      <c r="AW20" s="675"/>
      <c r="AX20" s="675"/>
      <c r="AY20" s="675"/>
      <c r="AZ20" s="675"/>
      <c r="BA20" s="675"/>
      <c r="BB20" s="675"/>
      <c r="BC20" s="675"/>
      <c r="BD20" s="675"/>
      <c r="BE20" s="675"/>
      <c r="BF20" s="675"/>
      <c r="BG20" s="675"/>
      <c r="BH20" s="675"/>
      <c r="BI20" s="675"/>
      <c r="BJ20" s="675"/>
      <c r="BK20" s="675"/>
      <c r="BL20" s="675"/>
      <c r="BM20" s="675"/>
      <c r="BN20" s="675"/>
      <c r="BO20" s="675"/>
      <c r="BP20" s="675"/>
      <c r="BQ20" s="675"/>
      <c r="BR20" s="675"/>
      <c r="BS20" s="675"/>
      <c r="BT20" s="675"/>
      <c r="BU20" s="675"/>
      <c r="BV20" s="675"/>
      <c r="BW20" s="675"/>
      <c r="BX20" s="675"/>
      <c r="BY20" s="675"/>
      <c r="BZ20" s="675"/>
      <c r="CA20" s="675"/>
      <c r="CB20" s="675"/>
      <c r="CC20" s="675"/>
      <c r="CD20" s="675"/>
      <c r="CE20" s="675"/>
      <c r="CF20" s="675"/>
      <c r="CG20" s="675"/>
      <c r="CH20" s="675"/>
      <c r="CI20" s="675"/>
      <c r="CJ20" s="675"/>
      <c r="CK20" s="675"/>
      <c r="CL20" s="675"/>
      <c r="CM20" s="675"/>
      <c r="CN20" s="675"/>
      <c r="CO20" s="675"/>
      <c r="CP20" s="675"/>
      <c r="CQ20" s="675"/>
      <c r="CR20" s="675"/>
      <c r="CS20" s="675"/>
      <c r="CT20" s="675"/>
      <c r="CU20" s="675"/>
      <c r="CV20" s="675"/>
      <c r="CW20" s="675"/>
      <c r="CX20" s="675"/>
      <c r="CY20" s="675"/>
      <c r="CZ20" s="675"/>
      <c r="DA20" s="675"/>
      <c r="DB20" s="675"/>
      <c r="DC20" s="675"/>
      <c r="DD20" s="675"/>
      <c r="DE20" s="675"/>
      <c r="DF20" s="675"/>
      <c r="DG20" s="675"/>
      <c r="DH20" s="675"/>
      <c r="DI20" s="675"/>
      <c r="DJ20" s="675"/>
      <c r="DK20" s="676"/>
      <c r="DL20" s="680">
        <v>0</v>
      </c>
      <c r="DM20" s="681"/>
      <c r="DN20" s="681"/>
      <c r="DO20" s="681"/>
      <c r="DP20" s="681"/>
      <c r="DQ20" s="681"/>
      <c r="DR20" s="681"/>
      <c r="DS20" s="681"/>
      <c r="DT20" s="681"/>
      <c r="DU20" s="681"/>
      <c r="DV20" s="681"/>
      <c r="DW20" s="681"/>
      <c r="DX20" s="681"/>
      <c r="DY20" s="681"/>
      <c r="DZ20" s="681"/>
      <c r="EA20" s="681"/>
      <c r="EB20" s="681"/>
      <c r="EC20" s="681"/>
      <c r="ED20" s="681"/>
      <c r="EE20" s="682"/>
      <c r="EF20" s="642" t="e">
        <f>DL20*100/DL16</f>
        <v>#DIV/0!</v>
      </c>
      <c r="EG20" s="643"/>
      <c r="EH20" s="643"/>
      <c r="EI20" s="643"/>
      <c r="EJ20" s="643"/>
      <c r="EK20" s="643"/>
      <c r="EL20" s="643"/>
      <c r="EM20" s="643"/>
      <c r="EN20" s="643"/>
      <c r="EO20" s="643"/>
      <c r="EP20" s="643"/>
      <c r="EQ20" s="643"/>
      <c r="ER20" s="643"/>
      <c r="ES20" s="643"/>
      <c r="ET20" s="643"/>
      <c r="EU20" s="643"/>
      <c r="EV20" s="643"/>
      <c r="EW20" s="643"/>
      <c r="EX20" s="643"/>
      <c r="EY20" s="644"/>
    </row>
    <row r="21" spans="1:155" s="198" customFormat="1" ht="15" customHeight="1">
      <c r="A21" s="672"/>
      <c r="B21" s="673"/>
      <c r="C21" s="673"/>
      <c r="D21" s="673"/>
      <c r="E21" s="673"/>
      <c r="F21" s="673"/>
      <c r="G21" s="674"/>
      <c r="H21" s="226"/>
      <c r="I21" s="675" t="s">
        <v>79</v>
      </c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675"/>
      <c r="AM21" s="675"/>
      <c r="AN21" s="675"/>
      <c r="AO21" s="675"/>
      <c r="AP21" s="675"/>
      <c r="AQ21" s="675"/>
      <c r="AR21" s="675"/>
      <c r="AS21" s="675"/>
      <c r="AT21" s="675"/>
      <c r="AU21" s="675"/>
      <c r="AV21" s="675"/>
      <c r="AW21" s="675"/>
      <c r="AX21" s="675"/>
      <c r="AY21" s="675"/>
      <c r="AZ21" s="675"/>
      <c r="BA21" s="675"/>
      <c r="BB21" s="675"/>
      <c r="BC21" s="675"/>
      <c r="BD21" s="675"/>
      <c r="BE21" s="675"/>
      <c r="BF21" s="675"/>
      <c r="BG21" s="675"/>
      <c r="BH21" s="675"/>
      <c r="BI21" s="675"/>
      <c r="BJ21" s="675"/>
      <c r="BK21" s="675"/>
      <c r="BL21" s="675"/>
      <c r="BM21" s="675"/>
      <c r="BN21" s="675"/>
      <c r="BO21" s="675"/>
      <c r="BP21" s="675"/>
      <c r="BQ21" s="675"/>
      <c r="BR21" s="675"/>
      <c r="BS21" s="675"/>
      <c r="BT21" s="675"/>
      <c r="BU21" s="675"/>
      <c r="BV21" s="675"/>
      <c r="BW21" s="675"/>
      <c r="BX21" s="675"/>
      <c r="BY21" s="675"/>
      <c r="BZ21" s="675"/>
      <c r="CA21" s="675"/>
      <c r="CB21" s="675"/>
      <c r="CC21" s="675"/>
      <c r="CD21" s="675"/>
      <c r="CE21" s="675"/>
      <c r="CF21" s="675"/>
      <c r="CG21" s="675"/>
      <c r="CH21" s="675"/>
      <c r="CI21" s="675"/>
      <c r="CJ21" s="675"/>
      <c r="CK21" s="675"/>
      <c r="CL21" s="675"/>
      <c r="CM21" s="675"/>
      <c r="CN21" s="675"/>
      <c r="CO21" s="675"/>
      <c r="CP21" s="675"/>
      <c r="CQ21" s="675"/>
      <c r="CR21" s="675"/>
      <c r="CS21" s="675"/>
      <c r="CT21" s="675"/>
      <c r="CU21" s="675"/>
      <c r="CV21" s="675"/>
      <c r="CW21" s="675"/>
      <c r="CX21" s="675"/>
      <c r="CY21" s="675"/>
      <c r="CZ21" s="675"/>
      <c r="DA21" s="675"/>
      <c r="DB21" s="675"/>
      <c r="DC21" s="675"/>
      <c r="DD21" s="675"/>
      <c r="DE21" s="675"/>
      <c r="DF21" s="675"/>
      <c r="DG21" s="675"/>
      <c r="DH21" s="675"/>
      <c r="DI21" s="675"/>
      <c r="DJ21" s="675"/>
      <c r="DK21" s="676"/>
      <c r="DL21" s="680">
        <v>0</v>
      </c>
      <c r="DM21" s="681"/>
      <c r="DN21" s="681"/>
      <c r="DO21" s="681"/>
      <c r="DP21" s="681"/>
      <c r="DQ21" s="681"/>
      <c r="DR21" s="681"/>
      <c r="DS21" s="681"/>
      <c r="DT21" s="681"/>
      <c r="DU21" s="681"/>
      <c r="DV21" s="681"/>
      <c r="DW21" s="681"/>
      <c r="DX21" s="681"/>
      <c r="DY21" s="681"/>
      <c r="DZ21" s="681"/>
      <c r="EA21" s="681"/>
      <c r="EB21" s="681"/>
      <c r="EC21" s="681"/>
      <c r="ED21" s="681"/>
      <c r="EE21" s="682"/>
      <c r="EF21" s="642" t="e">
        <f>DL21*100/DL16</f>
        <v>#DIV/0!</v>
      </c>
      <c r="EG21" s="643"/>
      <c r="EH21" s="643"/>
      <c r="EI21" s="643"/>
      <c r="EJ21" s="643"/>
      <c r="EK21" s="643"/>
      <c r="EL21" s="643"/>
      <c r="EM21" s="643"/>
      <c r="EN21" s="643"/>
      <c r="EO21" s="643"/>
      <c r="EP21" s="643"/>
      <c r="EQ21" s="643"/>
      <c r="ER21" s="643"/>
      <c r="ES21" s="643"/>
      <c r="ET21" s="643"/>
      <c r="EU21" s="643"/>
      <c r="EV21" s="643"/>
      <c r="EW21" s="643"/>
      <c r="EX21" s="643"/>
      <c r="EY21" s="644"/>
    </row>
    <row r="22" spans="1:155" s="198" customFormat="1" ht="15" customHeight="1">
      <c r="A22" s="672"/>
      <c r="B22" s="673"/>
      <c r="C22" s="673"/>
      <c r="D22" s="673"/>
      <c r="E22" s="673"/>
      <c r="F22" s="673"/>
      <c r="G22" s="674"/>
      <c r="H22" s="226"/>
      <c r="I22" s="675" t="s">
        <v>80</v>
      </c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5"/>
      <c r="AZ22" s="675"/>
      <c r="BA22" s="675"/>
      <c r="BB22" s="675"/>
      <c r="BC22" s="675"/>
      <c r="BD22" s="675"/>
      <c r="BE22" s="675"/>
      <c r="BF22" s="675"/>
      <c r="BG22" s="675"/>
      <c r="BH22" s="675"/>
      <c r="BI22" s="675"/>
      <c r="BJ22" s="675"/>
      <c r="BK22" s="675"/>
      <c r="BL22" s="675"/>
      <c r="BM22" s="675"/>
      <c r="BN22" s="675"/>
      <c r="BO22" s="675"/>
      <c r="BP22" s="675"/>
      <c r="BQ22" s="675"/>
      <c r="BR22" s="675"/>
      <c r="BS22" s="675"/>
      <c r="BT22" s="675"/>
      <c r="BU22" s="675"/>
      <c r="BV22" s="675"/>
      <c r="BW22" s="675"/>
      <c r="BX22" s="675"/>
      <c r="BY22" s="675"/>
      <c r="BZ22" s="675"/>
      <c r="CA22" s="675"/>
      <c r="CB22" s="675"/>
      <c r="CC22" s="675"/>
      <c r="CD22" s="675"/>
      <c r="CE22" s="675"/>
      <c r="CF22" s="675"/>
      <c r="CG22" s="675"/>
      <c r="CH22" s="675"/>
      <c r="CI22" s="675"/>
      <c r="CJ22" s="675"/>
      <c r="CK22" s="675"/>
      <c r="CL22" s="675"/>
      <c r="CM22" s="675"/>
      <c r="CN22" s="675"/>
      <c r="CO22" s="675"/>
      <c r="CP22" s="675"/>
      <c r="CQ22" s="675"/>
      <c r="CR22" s="675"/>
      <c r="CS22" s="675"/>
      <c r="CT22" s="675"/>
      <c r="CU22" s="675"/>
      <c r="CV22" s="675"/>
      <c r="CW22" s="675"/>
      <c r="CX22" s="675"/>
      <c r="CY22" s="675"/>
      <c r="CZ22" s="675"/>
      <c r="DA22" s="675"/>
      <c r="DB22" s="675"/>
      <c r="DC22" s="675"/>
      <c r="DD22" s="675"/>
      <c r="DE22" s="675"/>
      <c r="DF22" s="675"/>
      <c r="DG22" s="675"/>
      <c r="DH22" s="675"/>
      <c r="DI22" s="675"/>
      <c r="DJ22" s="675"/>
      <c r="DK22" s="676"/>
      <c r="DL22" s="680">
        <v>0</v>
      </c>
      <c r="DM22" s="681"/>
      <c r="DN22" s="681"/>
      <c r="DO22" s="681"/>
      <c r="DP22" s="681"/>
      <c r="DQ22" s="681"/>
      <c r="DR22" s="681"/>
      <c r="DS22" s="681"/>
      <c r="DT22" s="681"/>
      <c r="DU22" s="681"/>
      <c r="DV22" s="681"/>
      <c r="DW22" s="681"/>
      <c r="DX22" s="681"/>
      <c r="DY22" s="681"/>
      <c r="DZ22" s="681"/>
      <c r="EA22" s="681"/>
      <c r="EB22" s="681"/>
      <c r="EC22" s="681"/>
      <c r="ED22" s="681"/>
      <c r="EE22" s="682"/>
      <c r="EF22" s="642" t="e">
        <f>DL22*100/DL16</f>
        <v>#DIV/0!</v>
      </c>
      <c r="EG22" s="643"/>
      <c r="EH22" s="643"/>
      <c r="EI22" s="643"/>
      <c r="EJ22" s="643"/>
      <c r="EK22" s="643"/>
      <c r="EL22" s="643"/>
      <c r="EM22" s="643"/>
      <c r="EN22" s="643"/>
      <c r="EO22" s="643"/>
      <c r="EP22" s="643"/>
      <c r="EQ22" s="643"/>
      <c r="ER22" s="643"/>
      <c r="ES22" s="643"/>
      <c r="ET22" s="643"/>
      <c r="EU22" s="643"/>
      <c r="EV22" s="643"/>
      <c r="EW22" s="643"/>
      <c r="EX22" s="643"/>
      <c r="EY22" s="644"/>
    </row>
    <row r="23" s="196" customFormat="1" ht="15"/>
    <row r="24" ht="12.75" customHeight="1"/>
    <row r="25" spans="2:151" ht="12.75" customHeight="1">
      <c r="B25" s="196" t="s">
        <v>39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227"/>
      <c r="CT25" s="664"/>
      <c r="CU25" s="664"/>
      <c r="CV25" s="664"/>
      <c r="CW25" s="664"/>
      <c r="CX25" s="664"/>
      <c r="CY25" s="664"/>
      <c r="CZ25" s="664"/>
      <c r="DA25" s="664"/>
      <c r="DB25" s="664"/>
      <c r="DC25" s="664"/>
      <c r="DD25" s="664"/>
      <c r="DE25" s="664"/>
      <c r="DF25" s="664"/>
      <c r="DG25" s="664"/>
      <c r="DH25" s="664"/>
      <c r="DI25" s="664"/>
      <c r="DJ25" s="664"/>
      <c r="DK25" s="664"/>
      <c r="DL25" s="664"/>
      <c r="DM25" s="664"/>
      <c r="DN25" s="196"/>
      <c r="DO25" s="196"/>
      <c r="DP25" s="634" t="str">
        <f>'до 3-лет'!G18</f>
        <v>Я.Г.Халилова</v>
      </c>
      <c r="DQ25" s="634"/>
      <c r="DR25" s="634"/>
      <c r="DS25" s="634"/>
      <c r="DT25" s="634"/>
      <c r="DU25" s="634"/>
      <c r="DV25" s="634"/>
      <c r="DW25" s="634"/>
      <c r="DX25" s="634"/>
      <c r="DY25" s="634"/>
      <c r="DZ25" s="634"/>
      <c r="EA25" s="634"/>
      <c r="EB25" s="634"/>
      <c r="EC25" s="634"/>
      <c r="ED25" s="634"/>
      <c r="EE25" s="634"/>
      <c r="EF25" s="634"/>
      <c r="EG25" s="634"/>
      <c r="EH25" s="634"/>
      <c r="EI25" s="634"/>
      <c r="EJ25" s="634"/>
      <c r="EK25" s="634"/>
      <c r="EL25" s="634"/>
      <c r="EM25" s="634"/>
      <c r="EN25" s="634"/>
      <c r="EO25" s="634"/>
      <c r="EP25" s="634"/>
      <c r="EQ25" s="634"/>
      <c r="ER25" s="634"/>
      <c r="ES25" s="634"/>
      <c r="ET25" s="634"/>
      <c r="EU25" s="634"/>
    </row>
    <row r="26" spans="2:151" ht="12.75" customHeight="1"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663" t="s">
        <v>40</v>
      </c>
      <c r="CU26" s="663"/>
      <c r="CV26" s="663"/>
      <c r="CW26" s="663"/>
      <c r="CX26" s="663"/>
      <c r="CY26" s="663"/>
      <c r="CZ26" s="663"/>
      <c r="DA26" s="663"/>
      <c r="DB26" s="663"/>
      <c r="DC26" s="663"/>
      <c r="DD26" s="663"/>
      <c r="DE26" s="663"/>
      <c r="DF26" s="663"/>
      <c r="DG26" s="663"/>
      <c r="DH26" s="663"/>
      <c r="DI26" s="663"/>
      <c r="DJ26" s="663"/>
      <c r="DK26" s="663"/>
      <c r="DL26" s="663"/>
      <c r="DM26" s="663"/>
      <c r="DN26" s="198"/>
      <c r="DO26" s="198"/>
      <c r="DP26" s="663" t="s">
        <v>19</v>
      </c>
      <c r="DQ26" s="663"/>
      <c r="DR26" s="663"/>
      <c r="DS26" s="663"/>
      <c r="DT26" s="663"/>
      <c r="DU26" s="663"/>
      <c r="DV26" s="663"/>
      <c r="DW26" s="663"/>
      <c r="DX26" s="663"/>
      <c r="DY26" s="663"/>
      <c r="DZ26" s="663"/>
      <c r="EA26" s="663"/>
      <c r="EB26" s="663"/>
      <c r="EC26" s="663"/>
      <c r="ED26" s="663"/>
      <c r="EE26" s="663"/>
      <c r="EF26" s="663"/>
      <c r="EG26" s="663"/>
      <c r="EH26" s="663"/>
      <c r="EI26" s="663"/>
      <c r="EJ26" s="663"/>
      <c r="EK26" s="663"/>
      <c r="EL26" s="663"/>
      <c r="EM26" s="663"/>
      <c r="EN26" s="663"/>
      <c r="EO26" s="663"/>
      <c r="EP26" s="663"/>
      <c r="EQ26" s="663"/>
      <c r="ER26" s="663"/>
      <c r="ES26" s="663"/>
      <c r="ET26" s="663"/>
      <c r="EU26" s="663"/>
    </row>
    <row r="27" spans="2:151" ht="12.75" customHeight="1">
      <c r="B27" s="196" t="s">
        <v>41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683" t="s">
        <v>799</v>
      </c>
      <c r="R27" s="683"/>
      <c r="S27" s="683"/>
      <c r="T27" s="683"/>
      <c r="U27" s="683"/>
      <c r="V27" s="683"/>
      <c r="W27" s="683"/>
      <c r="X27" s="683"/>
      <c r="Y27" s="683"/>
      <c r="Z27" s="683"/>
      <c r="AA27" s="683"/>
      <c r="AB27" s="683"/>
      <c r="AC27" s="683"/>
      <c r="AD27" s="683"/>
      <c r="AE27" s="683"/>
      <c r="AF27" s="683"/>
      <c r="AG27" s="683"/>
      <c r="AH27" s="683"/>
      <c r="AI27" s="683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83"/>
      <c r="AU27" s="683"/>
      <c r="AV27" s="683"/>
      <c r="AW27" s="291"/>
      <c r="AX27" s="291"/>
      <c r="AY27" s="662" t="s">
        <v>800</v>
      </c>
      <c r="AZ27" s="662"/>
      <c r="BA27" s="662"/>
      <c r="BB27" s="662"/>
      <c r="BC27" s="662"/>
      <c r="BD27" s="662"/>
      <c r="BE27" s="662"/>
      <c r="BF27" s="662"/>
      <c r="BG27" s="662"/>
      <c r="BH27" s="662"/>
      <c r="BI27" s="662"/>
      <c r="BJ27" s="662"/>
      <c r="BK27" s="662"/>
      <c r="BL27" s="662"/>
      <c r="BM27" s="662"/>
      <c r="BN27" s="662"/>
      <c r="BO27" s="662"/>
      <c r="BP27" s="662"/>
      <c r="BQ27" s="662"/>
      <c r="BR27" s="662"/>
      <c r="BS27" s="662"/>
      <c r="BT27" s="662"/>
      <c r="BU27" s="662"/>
      <c r="BV27" s="662"/>
      <c r="BW27" s="662"/>
      <c r="BX27" s="662"/>
      <c r="BY27" s="662"/>
      <c r="BZ27" s="662"/>
      <c r="CA27" s="662"/>
      <c r="CB27" s="662"/>
      <c r="CC27" s="662"/>
      <c r="CD27" s="662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</row>
    <row r="28" spans="2:151" ht="12.75" customHeight="1"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663" t="s">
        <v>42</v>
      </c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663"/>
      <c r="AI28" s="663"/>
      <c r="AJ28" s="663"/>
      <c r="AK28" s="663"/>
      <c r="AL28" s="663"/>
      <c r="AM28" s="663"/>
      <c r="AN28" s="663"/>
      <c r="AO28" s="663"/>
      <c r="AP28" s="663"/>
      <c r="AQ28" s="663"/>
      <c r="AR28" s="663"/>
      <c r="AS28" s="663"/>
      <c r="AT28" s="663"/>
      <c r="AU28" s="663"/>
      <c r="AV28" s="663"/>
      <c r="AW28" s="196"/>
      <c r="AX28" s="196"/>
      <c r="AY28" s="635" t="s">
        <v>43</v>
      </c>
      <c r="AZ28" s="635"/>
      <c r="BA28" s="635"/>
      <c r="BB28" s="635"/>
      <c r="BC28" s="635"/>
      <c r="BD28" s="635"/>
      <c r="BE28" s="635"/>
      <c r="BF28" s="635"/>
      <c r="BG28" s="635"/>
      <c r="BH28" s="635"/>
      <c r="BI28" s="635"/>
      <c r="BJ28" s="635"/>
      <c r="BK28" s="635"/>
      <c r="BL28" s="635"/>
      <c r="BM28" s="635"/>
      <c r="BN28" s="635"/>
      <c r="BO28" s="635"/>
      <c r="BP28" s="635"/>
      <c r="BQ28" s="635"/>
      <c r="BR28" s="635"/>
      <c r="BS28" s="635"/>
      <c r="BT28" s="635"/>
      <c r="BU28" s="635"/>
      <c r="BV28" s="635"/>
      <c r="BW28" s="635"/>
      <c r="BX28" s="635"/>
      <c r="BY28" s="635"/>
      <c r="BZ28" s="635"/>
      <c r="CA28" s="635"/>
      <c r="CB28" s="635"/>
      <c r="CC28" s="635"/>
      <c r="CD28" s="635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 t="s">
        <v>225</v>
      </c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</row>
  </sheetData>
  <sheetProtection password="C461" sheet="1" formatCells="0"/>
  <mergeCells count="48">
    <mergeCell ref="Q28:AV28"/>
    <mergeCell ref="AY28:CD28"/>
    <mergeCell ref="CT25:DM25"/>
    <mergeCell ref="DP25:EU25"/>
    <mergeCell ref="CT26:DM26"/>
    <mergeCell ref="DP26:EU26"/>
    <mergeCell ref="Q27:AV27"/>
    <mergeCell ref="AY27:CD27"/>
    <mergeCell ref="A21:G21"/>
    <mergeCell ref="I21:DK21"/>
    <mergeCell ref="DL21:EE21"/>
    <mergeCell ref="EF21:EY21"/>
    <mergeCell ref="A22:G22"/>
    <mergeCell ref="I22:DK22"/>
    <mergeCell ref="DL22:EE22"/>
    <mergeCell ref="EF22:EY22"/>
    <mergeCell ref="A19:G19"/>
    <mergeCell ref="I19:DK19"/>
    <mergeCell ref="DL19:EE19"/>
    <mergeCell ref="EF19:EY19"/>
    <mergeCell ref="A20:G20"/>
    <mergeCell ref="I20:DK20"/>
    <mergeCell ref="DL20:EE20"/>
    <mergeCell ref="EF20:EY20"/>
    <mergeCell ref="EF17:EY17"/>
    <mergeCell ref="A18:G18"/>
    <mergeCell ref="I18:DK18"/>
    <mergeCell ref="DL18:EE18"/>
    <mergeCell ref="EF18:EY18"/>
    <mergeCell ref="A17:G17"/>
    <mergeCell ref="I17:DK17"/>
    <mergeCell ref="DL17:EE17"/>
    <mergeCell ref="A15:G15"/>
    <mergeCell ref="A16:G16"/>
    <mergeCell ref="I16:DK16"/>
    <mergeCell ref="DL16:EE16"/>
    <mergeCell ref="EF16:EY16"/>
    <mergeCell ref="H15:DK15"/>
    <mergeCell ref="DL15:EE15"/>
    <mergeCell ref="EF15:EY15"/>
    <mergeCell ref="AB11:DX11"/>
    <mergeCell ref="AB12:DX12"/>
    <mergeCell ref="DR1:EY5"/>
    <mergeCell ref="EN7:EZ7"/>
    <mergeCell ref="A9:EY9"/>
    <mergeCell ref="BM10:CC10"/>
    <mergeCell ref="CD10:CG10"/>
    <mergeCell ref="CH10:C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2023-06-16T09:46:59Z</dcterms:modified>
  <cp:category/>
  <cp:version/>
  <cp:contentType/>
  <cp:contentStatus/>
</cp:coreProperties>
</file>